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s4\Desktop\"/>
    </mc:Choice>
  </mc:AlternateContent>
  <xr:revisionPtr revIDLastSave="0" documentId="8_{AFDA540E-4146-4082-BA2A-6A6DC3947252}" xr6:coauthVersionLast="47" xr6:coauthVersionMax="47" xr10:uidLastSave="{00000000-0000-0000-0000-000000000000}"/>
  <bookViews>
    <workbookView xWindow="390" yWindow="315" windowWidth="15540" windowHeight="15285" xr2:uid="{00000000-000D-0000-FFFF-FFFF00000000}"/>
  </bookViews>
  <sheets>
    <sheet name="2021" sheetId="15" r:id="rId1"/>
    <sheet name="2021 - Reconciliation and Notes" sheetId="16" r:id="rId2"/>
  </sheets>
  <definedNames>
    <definedName name="_xlnm.Print_Area" localSheetId="0">'2021'!$A$1:$W$56</definedName>
    <definedName name="_xlnm.Print_Area" localSheetId="1">'2021 - Reconciliation and Notes'!#REF!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6" i="15" l="1"/>
  <c r="G55" i="15"/>
  <c r="G54" i="15"/>
  <c r="G53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G4" i="15"/>
  <c r="G3" i="15"/>
  <c r="G2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2" i="15"/>
  <c r="C73" i="16"/>
  <c r="C46" i="16"/>
  <c r="C56" i="15" l="1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6" i="15"/>
  <c r="C5" i="15"/>
  <c r="C4" i="15"/>
  <c r="C3" i="15"/>
  <c r="C2" i="15"/>
  <c r="R16" i="15" l="1"/>
  <c r="R15" i="15"/>
  <c r="R14" i="15"/>
  <c r="R13" i="15"/>
  <c r="R12" i="15"/>
  <c r="R11" i="15"/>
  <c r="R10" i="15"/>
  <c r="F72" i="16" l="1"/>
  <c r="R55" i="15" l="1"/>
  <c r="L57" i="16" l="1"/>
  <c r="C74" i="16"/>
  <c r="C76" i="16" s="1"/>
  <c r="C69" i="16"/>
  <c r="C70" i="16" s="1"/>
  <c r="C47" i="16" l="1"/>
  <c r="C49" i="16" s="1"/>
  <c r="C42" i="16"/>
  <c r="C43" i="16" l="1"/>
  <c r="D42" i="16"/>
  <c r="D69" i="16" s="1"/>
  <c r="L32" i="16"/>
  <c r="L58" i="16" l="1"/>
  <c r="E14" i="15"/>
  <c r="H14" i="15"/>
  <c r="E13" i="15"/>
  <c r="H13" i="15"/>
  <c r="E12" i="15"/>
  <c r="H12" i="15"/>
  <c r="E11" i="15"/>
  <c r="H11" i="15"/>
  <c r="E10" i="15"/>
  <c r="H10" i="15"/>
  <c r="R23" i="15"/>
  <c r="E23" i="15"/>
  <c r="H23" i="15"/>
  <c r="R22" i="15"/>
  <c r="E22" i="15"/>
  <c r="H22" i="15"/>
  <c r="R21" i="15"/>
  <c r="E21" i="15"/>
  <c r="H21" i="15"/>
  <c r="R20" i="15"/>
  <c r="E20" i="15"/>
  <c r="H20" i="15"/>
  <c r="R19" i="15"/>
  <c r="E19" i="15"/>
  <c r="H19" i="15"/>
  <c r="R18" i="15"/>
  <c r="E18" i="15"/>
  <c r="H18" i="15"/>
  <c r="R17" i="15"/>
  <c r="E17" i="15"/>
  <c r="H17" i="15"/>
  <c r="E16" i="15"/>
  <c r="H16" i="15"/>
  <c r="V57" i="15"/>
  <c r="T57" i="15"/>
  <c r="Q57" i="15"/>
  <c r="P57" i="15"/>
  <c r="O57" i="15"/>
  <c r="N57" i="15"/>
  <c r="R56" i="15"/>
  <c r="E56" i="15"/>
  <c r="H56" i="15"/>
  <c r="E55" i="15"/>
  <c r="H55" i="15"/>
  <c r="E54" i="15"/>
  <c r="H54" i="15"/>
  <c r="E53" i="15"/>
  <c r="H53" i="15"/>
  <c r="E52" i="15"/>
  <c r="H52" i="15"/>
  <c r="R51" i="15"/>
  <c r="E51" i="15"/>
  <c r="H51" i="15"/>
  <c r="R50" i="15"/>
  <c r="E50" i="15"/>
  <c r="H50" i="15"/>
  <c r="R49" i="15"/>
  <c r="E49" i="15"/>
  <c r="H49" i="15"/>
  <c r="R48" i="15"/>
  <c r="E48" i="15"/>
  <c r="H48" i="15"/>
  <c r="R47" i="15"/>
  <c r="E47" i="15"/>
  <c r="H47" i="15"/>
  <c r="R46" i="15"/>
  <c r="E46" i="15"/>
  <c r="H46" i="15"/>
  <c r="R45" i="15"/>
  <c r="E45" i="15"/>
  <c r="H45" i="15"/>
  <c r="R44" i="15"/>
  <c r="E44" i="15"/>
  <c r="H44" i="15"/>
  <c r="R43" i="15"/>
  <c r="E43" i="15"/>
  <c r="H43" i="15"/>
  <c r="R42" i="15"/>
  <c r="E42" i="15"/>
  <c r="H42" i="15"/>
  <c r="R41" i="15"/>
  <c r="E41" i="15"/>
  <c r="H41" i="15"/>
  <c r="R40" i="15"/>
  <c r="E40" i="15"/>
  <c r="H40" i="15"/>
  <c r="R39" i="15"/>
  <c r="E39" i="15"/>
  <c r="H39" i="15"/>
  <c r="R38" i="15"/>
  <c r="E38" i="15"/>
  <c r="H38" i="15"/>
  <c r="R37" i="15"/>
  <c r="E37" i="15"/>
  <c r="H37" i="15"/>
  <c r="R36" i="15"/>
  <c r="E36" i="15"/>
  <c r="H36" i="15"/>
  <c r="R35" i="15"/>
  <c r="E35" i="15"/>
  <c r="H35" i="15"/>
  <c r="R34" i="15"/>
  <c r="E34" i="15"/>
  <c r="H34" i="15"/>
  <c r="R33" i="15"/>
  <c r="E33" i="15"/>
  <c r="H33" i="15"/>
  <c r="R32" i="15"/>
  <c r="E32" i="15"/>
  <c r="H32" i="15"/>
  <c r="R31" i="15"/>
  <c r="E31" i="15"/>
  <c r="H31" i="15"/>
  <c r="R30" i="15"/>
  <c r="E30" i="15"/>
  <c r="H30" i="15"/>
  <c r="R29" i="15"/>
  <c r="E29" i="15"/>
  <c r="H29" i="15"/>
  <c r="R28" i="15"/>
  <c r="E28" i="15"/>
  <c r="H28" i="15"/>
  <c r="R27" i="15"/>
  <c r="E27" i="15"/>
  <c r="H27" i="15"/>
  <c r="R26" i="15"/>
  <c r="E26" i="15"/>
  <c r="H26" i="15"/>
  <c r="R25" i="15"/>
  <c r="E25" i="15"/>
  <c r="H25" i="15"/>
  <c r="R24" i="15"/>
  <c r="E24" i="15"/>
  <c r="H24" i="15"/>
  <c r="E15" i="15"/>
  <c r="H15" i="15"/>
  <c r="R9" i="15"/>
  <c r="E9" i="15"/>
  <c r="H9" i="15"/>
  <c r="R8" i="15"/>
  <c r="E8" i="15"/>
  <c r="H8" i="15"/>
  <c r="R7" i="15"/>
  <c r="E7" i="15"/>
  <c r="H7" i="15"/>
  <c r="R6" i="15"/>
  <c r="E6" i="15"/>
  <c r="H6" i="15"/>
  <c r="R5" i="15"/>
  <c r="E5" i="15"/>
  <c r="H5" i="15"/>
  <c r="R4" i="15"/>
  <c r="E4" i="15"/>
  <c r="H4" i="15"/>
  <c r="R2" i="15"/>
  <c r="E2" i="15"/>
  <c r="H2" i="15"/>
  <c r="R3" i="15"/>
  <c r="E3" i="15"/>
  <c r="H3" i="15"/>
  <c r="K15" i="15" l="1"/>
  <c r="W15" i="15" s="1"/>
  <c r="K9" i="15"/>
  <c r="W9" i="15" s="1"/>
  <c r="K3" i="15"/>
  <c r="W3" i="15" s="1"/>
  <c r="K8" i="15"/>
  <c r="W8" i="15" s="1"/>
  <c r="K42" i="15"/>
  <c r="W42" i="15" s="1"/>
  <c r="K39" i="15"/>
  <c r="W39" i="15" s="1"/>
  <c r="K54" i="15"/>
  <c r="K28" i="15"/>
  <c r="W28" i="15" s="1"/>
  <c r="K29" i="15"/>
  <c r="W29" i="15" s="1"/>
  <c r="K26" i="15"/>
  <c r="W26" i="15" s="1"/>
  <c r="K23" i="15"/>
  <c r="W23" i="15" s="1"/>
  <c r="K16" i="15"/>
  <c r="W16" i="15" s="1"/>
  <c r="K14" i="15"/>
  <c r="W14" i="15" s="1"/>
  <c r="K10" i="15"/>
  <c r="W10" i="15" s="1"/>
  <c r="K7" i="15"/>
  <c r="W7" i="15" s="1"/>
  <c r="K6" i="15"/>
  <c r="W6" i="15" s="1"/>
  <c r="K2" i="15"/>
  <c r="W2" i="15" s="1"/>
  <c r="K45" i="15"/>
  <c r="W45" i="15" s="1"/>
  <c r="K27" i="15"/>
  <c r="W27" i="15" s="1"/>
  <c r="K34" i="15"/>
  <c r="W34" i="15" s="1"/>
  <c r="K52" i="15"/>
  <c r="W52" i="15" s="1"/>
  <c r="K49" i="15"/>
  <c r="W49" i="15" s="1"/>
  <c r="K50" i="15"/>
  <c r="W50" i="15" s="1"/>
  <c r="K51" i="15"/>
  <c r="W51" i="15" s="1"/>
  <c r="K22" i="15"/>
  <c r="W22" i="15" s="1"/>
  <c r="K25" i="15"/>
  <c r="W25" i="15" s="1"/>
  <c r="K33" i="15"/>
  <c r="W33" i="15" s="1"/>
  <c r="K41" i="15"/>
  <c r="W41" i="15" s="1"/>
  <c r="K47" i="15"/>
  <c r="W47" i="15" s="1"/>
  <c r="K20" i="15"/>
  <c r="W20" i="15" s="1"/>
  <c r="K38" i="15"/>
  <c r="W38" i="15" s="1"/>
  <c r="K19" i="15"/>
  <c r="W19" i="15" s="1"/>
  <c r="K5" i="15"/>
  <c r="W5" i="15" s="1"/>
  <c r="K31" i="15"/>
  <c r="W31" i="15" s="1"/>
  <c r="K37" i="15"/>
  <c r="W37" i="15" s="1"/>
  <c r="K43" i="15"/>
  <c r="W43" i="15" s="1"/>
  <c r="K46" i="15"/>
  <c r="W46" i="15" s="1"/>
  <c r="K18" i="15"/>
  <c r="W18" i="15" s="1"/>
  <c r="K21" i="15"/>
  <c r="W21" i="15" s="1"/>
  <c r="K32" i="15"/>
  <c r="W32" i="15" s="1"/>
  <c r="K4" i="15"/>
  <c r="W4" i="15" s="1"/>
  <c r="K24" i="15"/>
  <c r="W24" i="15" s="1"/>
  <c r="K30" i="15"/>
  <c r="W30" i="15" s="1"/>
  <c r="K36" i="15"/>
  <c r="W36" i="15" s="1"/>
  <c r="K40" i="15"/>
  <c r="W40" i="15" s="1"/>
  <c r="K53" i="15"/>
  <c r="W53" i="15" s="1"/>
  <c r="K17" i="15"/>
  <c r="W17" i="15" s="1"/>
  <c r="K12" i="15"/>
  <c r="W12" i="15" s="1"/>
  <c r="K13" i="15"/>
  <c r="W13" i="15" s="1"/>
  <c r="K56" i="15"/>
  <c r="W56" i="15" s="1"/>
  <c r="K44" i="15"/>
  <c r="W44" i="15" s="1"/>
  <c r="K11" i="15"/>
  <c r="W11" i="15" s="1"/>
  <c r="K35" i="15"/>
  <c r="W35" i="15" s="1"/>
  <c r="K55" i="15"/>
  <c r="W55" i="15" s="1"/>
  <c r="K48" i="15"/>
  <c r="W48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Forster, Eric E</author>
  </authors>
  <commentList>
    <comment ref="I11" authorId="0" shapeId="0" xr:uid="{2DFE9473-E1EE-4D83-9A6A-3D3446E09C75}">
      <text>
        <r>
          <rPr>
            <b/>
            <sz val="9"/>
            <color indexed="81"/>
            <rFont val="Tahoma"/>
            <family val="2"/>
          </rPr>
          <t>Forster, Eric E:</t>
        </r>
        <r>
          <rPr>
            <sz val="9"/>
            <color indexed="81"/>
            <rFont val="Tahoma"/>
            <family val="2"/>
          </rPr>
          <t xml:space="preserve">
$10 in donations collected while selling personal cards</t>
        </r>
      </text>
    </comment>
    <comment ref="I2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Forster, Eric E:</t>
        </r>
        <r>
          <rPr>
            <sz val="9"/>
            <color indexed="81"/>
            <rFont val="Tahoma"/>
            <family val="2"/>
          </rPr>
          <t xml:space="preserve">
Sold 16 cards on 5/28/18, plus collected $50 in donations. Credit of $5.00 per card ($80) plus the $50 in donations given, for a total of $130.</t>
        </r>
      </text>
    </comment>
    <comment ref="I37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Forster, Eric E:</t>
        </r>
        <r>
          <rPr>
            <sz val="9"/>
            <color indexed="81"/>
            <rFont val="Tahoma"/>
            <family val="2"/>
          </rPr>
          <t xml:space="preserve">
$132 refund for USS Yorktown trip.</t>
        </r>
      </text>
    </comment>
    <comment ref="H54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Forster, Eric E:</t>
        </r>
        <r>
          <rPr>
            <sz val="8"/>
            <color indexed="81"/>
            <rFont val="Tahoma"/>
            <family val="2"/>
          </rPr>
          <t xml:space="preserve">
Pack is not paying for cards.  Instead is paying MCC and saving the (net) $2.50 per card at Harris Teeter to buy camping supplies / food</t>
        </r>
        <r>
          <rPr>
            <sz val="11"/>
            <color indexed="81"/>
            <rFont val="Tahoma"/>
            <family val="2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<sst xmlns="http://schemas.openxmlformats.org/spreadsheetml/2006/main" count="145" uniqueCount="119">
  <si>
    <t>Scout</t>
  </si>
  <si>
    <t xml:space="preserve"> </t>
  </si>
  <si>
    <t>Donations:</t>
  </si>
  <si>
    <t>Balance ($)</t>
  </si>
  <si>
    <t>Scout Account
(Potential)</t>
  </si>
  <si>
    <t>Scout Account
(Credited)</t>
  </si>
  <si>
    <t xml:space="preserve"> Spring
Cub-O-Ree</t>
  </si>
  <si>
    <t>Remaining
due:</t>
  </si>
  <si>
    <t>Pack
Account</t>
  </si>
  <si>
    <t>Due
Council</t>
  </si>
  <si>
    <t>Camping Scholarship</t>
  </si>
  <si>
    <r>
      <rPr>
        <u/>
        <sz val="11"/>
        <color theme="1"/>
        <rFont val="Calibri"/>
        <family val="2"/>
        <scheme val="minor"/>
      </rPr>
      <t>Credited $ per boy</t>
    </r>
    <r>
      <rPr>
        <sz val="11"/>
        <color theme="1"/>
        <rFont val="Calibri"/>
        <family val="2"/>
        <scheme val="minor"/>
      </rPr>
      <t>:</t>
    </r>
  </si>
  <si>
    <t>Hours Worked</t>
  </si>
  <si>
    <t>Return to Pack: dropout</t>
  </si>
  <si>
    <t>Given to Troop</t>
  </si>
  <si>
    <t>2/24 amount:</t>
  </si>
  <si>
    <t>Show and Sell ONLY:</t>
  </si>
  <si>
    <t>Pack bought for shopping</t>
  </si>
  <si>
    <t>Daycamp or 
W.R.C.</t>
  </si>
  <si>
    <t>Notes</t>
  </si>
  <si>
    <t>Cards Given</t>
  </si>
  <si>
    <t>Total
Due</t>
  </si>
  <si>
    <t>Turned
In</t>
  </si>
  <si>
    <t>Update reflects all outstanding CCs for those I passed out during PWD.</t>
  </si>
  <si>
    <t>2/24/18 -   Lowes Camp Card Sale.  Cards sold:</t>
  </si>
  <si>
    <t xml:space="preserve">  -- Note:  $1305 cash and $195 in charges using Square</t>
  </si>
  <si>
    <t>Turned in / paid $1,250 cash to MCC for first 500 cards sold.</t>
  </si>
  <si>
    <t>3/3/18 -   Lowes Camp Card Sale.  Cards sold:</t>
  </si>
  <si>
    <t>Hayden Hason</t>
  </si>
  <si>
    <t>Total hours:</t>
  </si>
  <si>
    <t xml:space="preserve">  &lt;-- Note:  $1179 cash and $165 in charges using Square</t>
  </si>
  <si>
    <t xml:space="preserve">   Total Donations:</t>
  </si>
  <si>
    <t>No money will be turned in: will use at HT</t>
  </si>
  <si>
    <t>Lion #1</t>
  </si>
  <si>
    <t>Lion #2</t>
  </si>
  <si>
    <t>Lion #3</t>
  </si>
  <si>
    <t>Lion #4</t>
  </si>
  <si>
    <t>Lion #5</t>
  </si>
  <si>
    <t>Lion #6</t>
  </si>
  <si>
    <t>Lion #7</t>
  </si>
  <si>
    <t>Tiger #1</t>
  </si>
  <si>
    <t>Tiger #2</t>
  </si>
  <si>
    <t>Tiger #3</t>
  </si>
  <si>
    <t>Tiger #4</t>
  </si>
  <si>
    <t>Tiger #5</t>
  </si>
  <si>
    <t>Wolf #1</t>
  </si>
  <si>
    <t>Wolf #2</t>
  </si>
  <si>
    <t>Wolf #3</t>
  </si>
  <si>
    <t>Wolf #4</t>
  </si>
  <si>
    <t>Wolf #5</t>
  </si>
  <si>
    <t>Wolf #6</t>
  </si>
  <si>
    <t>Wolf #7</t>
  </si>
  <si>
    <t>Wolf #8</t>
  </si>
  <si>
    <t>Bear #1</t>
  </si>
  <si>
    <t>Bear #2</t>
  </si>
  <si>
    <t>Bear #3</t>
  </si>
  <si>
    <t>Bear #4</t>
  </si>
  <si>
    <t>Bear #5</t>
  </si>
  <si>
    <t>Bear #6</t>
  </si>
  <si>
    <t>Bear #7</t>
  </si>
  <si>
    <t>Bear #8</t>
  </si>
  <si>
    <t>WEB #1</t>
  </si>
  <si>
    <t>WEB #2</t>
  </si>
  <si>
    <t>WEB #3</t>
  </si>
  <si>
    <t>WEB #4</t>
  </si>
  <si>
    <t>WEB #5</t>
  </si>
  <si>
    <t>WEB #6</t>
  </si>
  <si>
    <t>WEB #7</t>
  </si>
  <si>
    <t>WEB #8</t>
  </si>
  <si>
    <t>WEB #9</t>
  </si>
  <si>
    <t>AOL #1</t>
  </si>
  <si>
    <t>AOL #2</t>
  </si>
  <si>
    <t>AOL #3</t>
  </si>
  <si>
    <t>AOL #4</t>
  </si>
  <si>
    <t>Adult #1</t>
  </si>
  <si>
    <t>Adult #2</t>
  </si>
  <si>
    <t>Lions shown paid in full</t>
  </si>
  <si>
    <t>Bears shown paid in full</t>
  </si>
  <si>
    <t>WEBs shown paid in full</t>
  </si>
  <si>
    <t>Tigers shown partial paid</t>
  </si>
  <si>
    <t>-not enough for a balance</t>
  </si>
  <si>
    <t>Wolves shown as partial</t>
  </si>
  <si>
    <t>paid. Enough for positive</t>
  </si>
  <si>
    <t>balance.</t>
  </si>
  <si>
    <t>AOLs shown paid in full</t>
  </si>
  <si>
    <t>PLUS - scholarships</t>
  </si>
  <si>
    <t>Money to Troop</t>
  </si>
  <si>
    <t>WEB #2 turned in $80, and picked up an extra 100 cards for Show &amp; Sells.</t>
  </si>
  <si>
    <t>WEB #2 turned in $120.</t>
  </si>
  <si>
    <t>Bear #6 picked up initial 25 cards.</t>
  </si>
  <si>
    <t>Scouts shown as having</t>
  </si>
  <si>
    <t>initial 25 cards.</t>
  </si>
  <si>
    <t>Troop Scout #1</t>
  </si>
  <si>
    <t>Troop Scout #2</t>
  </si>
  <si>
    <t>Carryover from 2020</t>
  </si>
  <si>
    <t xml:space="preserve">  Cards sold to be distributed to the cubscouts</t>
  </si>
  <si>
    <t xml:space="preserve">  cards per scout-hour worked</t>
  </si>
  <si>
    <t>Weekly scout-hours:</t>
  </si>
  <si>
    <t>Weekly cards per scout-hour</t>
  </si>
  <si>
    <t>Cards ($10 x 141)</t>
  </si>
  <si>
    <t xml:space="preserve">  Cards sold to be distributed to the scouts</t>
  </si>
  <si>
    <t>Cards ($10 x 124)</t>
  </si>
  <si>
    <t>First Ulta show-and-sell:  WEB #2 and AOL #1 sold 21 cards, and collected $14 in donations.  $40 was swiped using CUBE.  $14 donation went to petty cash.</t>
  </si>
  <si>
    <t>WEB #2 - credited with selling 11 cards and turning in $110.</t>
  </si>
  <si>
    <t>AOL #1 - credited with selling 10 cards and turning in $100.</t>
  </si>
  <si>
    <t>Second Ulta show-and-sell:  WEB #2 and WEB #1 sold 28 cards, and collected $16 in donations.  $110 was swiped using CUBE.  $16 donation went to petty cash.</t>
  </si>
  <si>
    <t>WEB #2 - credited with selling 14 cards and turning in $140.</t>
  </si>
  <si>
    <t>WEB #1 - credited with selling 14 cards and turning in $140.</t>
  </si>
  <si>
    <t>Turned in / paid $2,500 cash to MCC for 500 cards sold:  1,000 cards total paid for.</t>
  </si>
  <si>
    <t>Lion #7 picked up initial 25 cards.</t>
  </si>
  <si>
    <t>Tiger #1 picked up an extra 25 cards.</t>
  </si>
  <si>
    <t>Tiger #2 picked up an extra 25 cards.</t>
  </si>
  <si>
    <t>Tiger #3 turned in $90</t>
  </si>
  <si>
    <t>Tiger #3 turned in $250, and picked up an extra 10 cards.</t>
  </si>
  <si>
    <t>Dues: 2020 - 2021</t>
  </si>
  <si>
    <t>Super Trip
2020</t>
  </si>
  <si>
    <t>Used in 2019-2020</t>
  </si>
  <si>
    <t>2020 - Fall
Cub-O-Ree</t>
  </si>
  <si>
    <t>Super Trip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</si>
</sst>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.00"/>
    <numFmt numFmtId="165" formatCode="&quot;$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1"/>
      <name val="Tahoma"/>
      <family val="2"/>
    </font>
    <font>
      <u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1" xfId="0" applyFill="1" applyBorder="1"/>
    <xf numFmtId="14" fontId="0" fillId="0" borderId="0" xfId="0" applyNumberFormat="1"/>
    <xf numFmtId="0" fontId="1" fillId="0" borderId="1" xfId="0" applyFont="1" applyFill="1" applyBorder="1"/>
    <xf numFmtId="0" fontId="0" fillId="0" borderId="0" xfId="0" applyFill="1"/>
    <xf numFmtId="0" fontId="0" fillId="0" borderId="3" xfId="0" applyBorder="1"/>
    <xf numFmtId="0" fontId="1" fillId="0" borderId="3" xfId="0" applyFont="1" applyFill="1" applyBorder="1"/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Fill="1" applyBorder="1"/>
    <xf numFmtId="164" fontId="0" fillId="0" borderId="0" xfId="0" applyNumberFormat="1" applyFill="1"/>
    <xf numFmtId="164" fontId="0" fillId="0" borderId="4" xfId="0" applyNumberFormat="1" applyFill="1" applyBorder="1"/>
    <xf numFmtId="0" fontId="0" fillId="0" borderId="0" xfId="0" quotePrefix="1" applyFill="1"/>
    <xf numFmtId="14" fontId="0" fillId="0" borderId="0" xfId="0" applyNumberFormat="1" applyFill="1"/>
    <xf numFmtId="0" fontId="0" fillId="0" borderId="0" xfId="0" applyFont="1"/>
    <xf numFmtId="0" fontId="0" fillId="0" borderId="0" xfId="0" applyFont="1" applyAlignment="1">
      <alignment horizontal="right" vertical="center"/>
    </xf>
    <xf numFmtId="0" fontId="0" fillId="0" borderId="0" xfId="0" quotePrefix="1" applyFont="1"/>
    <xf numFmtId="0" fontId="0" fillId="0" borderId="3" xfId="0" applyNumberFormat="1" applyFont="1" applyBorder="1"/>
    <xf numFmtId="0" fontId="0" fillId="0" borderId="1" xfId="0" applyNumberFormat="1" applyFont="1" applyBorder="1"/>
    <xf numFmtId="165" fontId="0" fillId="0" borderId="0" xfId="0" applyNumberFormat="1" applyFont="1"/>
    <xf numFmtId="0" fontId="0" fillId="0" borderId="3" xfId="0" applyNumberFormat="1" applyFont="1" applyFill="1" applyBorder="1"/>
    <xf numFmtId="0" fontId="0" fillId="0" borderId="1" xfId="0" applyNumberFormat="1" applyFont="1" applyFill="1" applyBorder="1"/>
    <xf numFmtId="0" fontId="0" fillId="0" borderId="0" xfId="0" applyNumberFormat="1" applyFill="1"/>
    <xf numFmtId="0" fontId="0" fillId="0" borderId="0" xfId="0" quotePrefix="1" applyNumberFormat="1" applyFill="1"/>
    <xf numFmtId="0" fontId="0" fillId="3" borderId="0" xfId="0" applyFill="1"/>
    <xf numFmtId="0" fontId="6" fillId="0" borderId="0" xfId="0" applyFont="1" applyFill="1"/>
    <xf numFmtId="0" fontId="2" fillId="0" borderId="0" xfId="0" applyFont="1" applyFill="1"/>
    <xf numFmtId="6" fontId="0" fillId="0" borderId="0" xfId="0" applyNumberFormat="1" applyFill="1"/>
    <xf numFmtId="0" fontId="9" fillId="0" borderId="2" xfId="0" applyFont="1" applyBorder="1" applyAlignment="1">
      <alignment horizontal="center" vertical="center" wrapText="1"/>
    </xf>
    <xf numFmtId="0" fontId="9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2" fontId="0" fillId="0" borderId="0" xfId="0" applyNumberFormat="1" applyFill="1"/>
    <xf numFmtId="165" fontId="0" fillId="0" borderId="0" xfId="0" applyNumberFormat="1" applyFill="1"/>
    <xf numFmtId="0" fontId="0" fillId="0" borderId="1" xfId="0" applyFill="1" applyBorder="1" applyAlignment="1">
      <alignment wrapText="1"/>
    </xf>
    <xf numFmtId="0" fontId="0" fillId="0" borderId="1" xfId="0" quotePrefix="1" applyFill="1" applyBorder="1"/>
  </cellXfs>
  <cellStyles count="1">
    <cellStyle name="Normal" xfId="0" builtinId="0"/>
  </cellStyles>
  <dxfs count="22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7"/>
  <sheetViews>
    <sheetView tabSelected="1" zoomScale="80" zoomScaleNormal="80" workbookViewId="0">
      <pane xSplit="1" ySplit="1" topLeftCell="B2" activePane="bottomRight" state="frozen"/>
      <selection sqref="A1:XFD1048576"/>
      <selection pane="topRight" sqref="A1:XFD1048576"/>
      <selection pane="bottomLeft" sqref="A1:XFD1048576"/>
      <selection pane="bottomRight" activeCell="B2" sqref="B2"/>
    </sheetView>
  </sheetViews>
  <sheetFormatPr defaultRowHeight="15" x14ac:dyDescent="0.25"/>
  <cols>
    <col min="1" max="1" width="19" bestFit="1" customWidth="1"/>
    <col min="2" max="2" width="8.7109375" customWidth="1"/>
    <col min="3" max="5" width="10.7109375" customWidth="1"/>
    <col min="6" max="6" width="13.7109375" customWidth="1"/>
    <col min="7" max="7" width="9.7109375" customWidth="1"/>
    <col min="8" max="9" width="10.7109375" customWidth="1"/>
    <col min="10" max="10" width="11.7109375" customWidth="1"/>
    <col min="11" max="11" width="13.7109375" style="36" customWidth="1"/>
    <col min="12" max="12" width="25.7109375" customWidth="1"/>
    <col min="13" max="13" width="4.7109375" style="19" customWidth="1"/>
    <col min="14" max="23" width="9.7109375" style="19" customWidth="1"/>
    <col min="24" max="24" width="5.7109375" customWidth="1"/>
  </cols>
  <sheetData>
    <row r="1" spans="1:23" ht="45" customHeight="1" thickBot="1" x14ac:dyDescent="0.3">
      <c r="A1" s="8" t="s">
        <v>0</v>
      </c>
      <c r="B1" s="38" t="s">
        <v>20</v>
      </c>
      <c r="C1" s="12" t="s">
        <v>21</v>
      </c>
      <c r="D1" s="12" t="s">
        <v>22</v>
      </c>
      <c r="E1" s="12" t="s">
        <v>9</v>
      </c>
      <c r="F1" s="10" t="s">
        <v>4</v>
      </c>
      <c r="G1" s="12" t="s">
        <v>8</v>
      </c>
      <c r="H1" s="12" t="s">
        <v>7</v>
      </c>
      <c r="I1" s="12" t="s">
        <v>94</v>
      </c>
      <c r="J1" s="12" t="s">
        <v>10</v>
      </c>
      <c r="K1" s="11" t="s">
        <v>5</v>
      </c>
      <c r="L1" s="37" t="s">
        <v>19</v>
      </c>
      <c r="N1" s="33" t="s">
        <v>18</v>
      </c>
      <c r="O1" s="33" t="s">
        <v>14</v>
      </c>
      <c r="P1" s="33" t="s">
        <v>6</v>
      </c>
      <c r="Q1" s="33" t="s">
        <v>115</v>
      </c>
      <c r="R1" s="33" t="s">
        <v>116</v>
      </c>
      <c r="S1" s="33" t="s">
        <v>114</v>
      </c>
      <c r="T1" s="33" t="s">
        <v>13</v>
      </c>
      <c r="U1" s="34" t="s">
        <v>117</v>
      </c>
      <c r="V1" s="33" t="s">
        <v>118</v>
      </c>
      <c r="W1" s="35" t="s">
        <v>3</v>
      </c>
    </row>
    <row r="2" spans="1:23" x14ac:dyDescent="0.25">
      <c r="A2" s="14" t="s">
        <v>33</v>
      </c>
      <c r="B2" s="14">
        <v>73</v>
      </c>
      <c r="C2" s="13">
        <f>B2*10</f>
        <v>730</v>
      </c>
      <c r="D2" s="1">
        <v>730</v>
      </c>
      <c r="E2" s="13">
        <f t="shared" ref="E2:E35" si="0">B2*2.5</f>
        <v>182.5</v>
      </c>
      <c r="F2" s="14">
        <f>B2*4</f>
        <v>292</v>
      </c>
      <c r="G2" s="13">
        <f>B2*1</f>
        <v>73</v>
      </c>
      <c r="H2" s="4">
        <f t="shared" ref="H2:H35" si="1">C2-D2</f>
        <v>0</v>
      </c>
      <c r="I2" s="4"/>
      <c r="J2" s="4"/>
      <c r="K2" s="2">
        <f>IF((F2+I2-H2)&lt;0,0,F2+I2-H2)+J2</f>
        <v>292</v>
      </c>
      <c r="L2" s="2" t="s">
        <v>76</v>
      </c>
      <c r="N2" s="23"/>
      <c r="O2" s="23"/>
      <c r="P2" s="23">
        <v>75</v>
      </c>
      <c r="Q2" s="23">
        <v>58</v>
      </c>
      <c r="R2" s="22">
        <f t="shared" ref="R2:R28" si="2">SUM(N2:Q2)</f>
        <v>133</v>
      </c>
      <c r="S2" s="26">
        <v>120</v>
      </c>
      <c r="T2" s="26"/>
      <c r="U2" s="26">
        <v>34</v>
      </c>
      <c r="V2" s="26"/>
      <c r="W2" s="22">
        <f>K2-SUM(R2:V2)</f>
        <v>5</v>
      </c>
    </row>
    <row r="3" spans="1:23" x14ac:dyDescent="0.25">
      <c r="A3" s="14" t="s">
        <v>34</v>
      </c>
      <c r="B3" s="2">
        <v>4</v>
      </c>
      <c r="C3" s="1">
        <f>B3*10</f>
        <v>40</v>
      </c>
      <c r="D3" s="1">
        <v>40</v>
      </c>
      <c r="E3" s="1">
        <f>B3*2.5</f>
        <v>10</v>
      </c>
      <c r="F3" s="2">
        <f>B3*4</f>
        <v>16</v>
      </c>
      <c r="G3" s="1">
        <f>B3*1</f>
        <v>4</v>
      </c>
      <c r="H3" s="4">
        <f>C3-D3</f>
        <v>0</v>
      </c>
      <c r="I3" s="4"/>
      <c r="J3" s="4"/>
      <c r="K3" s="2">
        <f t="shared" ref="K3:K56" si="3">IF((F3+I3-H3)&lt;0,0,F3+I3-H3)+J3</f>
        <v>16</v>
      </c>
      <c r="L3" s="2"/>
      <c r="N3" s="23"/>
      <c r="O3" s="23"/>
      <c r="P3" s="23"/>
      <c r="Q3" s="23"/>
      <c r="R3" s="22">
        <f>SUM(N3:Q3)</f>
        <v>0</v>
      </c>
      <c r="S3" s="26"/>
      <c r="T3" s="26">
        <v>16</v>
      </c>
      <c r="U3" s="26"/>
      <c r="V3" s="26"/>
      <c r="W3" s="22">
        <f t="shared" ref="W3:W53" si="4">K3-SUM(R3:V3)</f>
        <v>0</v>
      </c>
    </row>
    <row r="4" spans="1:23" x14ac:dyDescent="0.25">
      <c r="A4" s="14" t="s">
        <v>35</v>
      </c>
      <c r="B4" s="2">
        <v>37</v>
      </c>
      <c r="C4" s="1">
        <f t="shared" ref="C4:C56" si="5">B4*10</f>
        <v>370</v>
      </c>
      <c r="D4" s="1">
        <v>370</v>
      </c>
      <c r="E4" s="1">
        <f t="shared" si="0"/>
        <v>92.5</v>
      </c>
      <c r="F4" s="2">
        <f t="shared" ref="F4:F56" si="6">B4*4</f>
        <v>148</v>
      </c>
      <c r="G4" s="1">
        <f t="shared" ref="G4:G56" si="7">B4*1</f>
        <v>37</v>
      </c>
      <c r="H4" s="4">
        <f t="shared" si="1"/>
        <v>0</v>
      </c>
      <c r="I4" s="4"/>
      <c r="J4" s="4"/>
      <c r="K4" s="2">
        <f t="shared" si="3"/>
        <v>148</v>
      </c>
      <c r="L4" s="2"/>
      <c r="N4" s="23"/>
      <c r="O4" s="23"/>
      <c r="P4" s="23">
        <v>50</v>
      </c>
      <c r="Q4" s="23"/>
      <c r="R4" s="22">
        <f t="shared" si="2"/>
        <v>50</v>
      </c>
      <c r="S4" s="26">
        <v>98</v>
      </c>
      <c r="T4" s="26"/>
      <c r="U4" s="26"/>
      <c r="V4" s="26"/>
      <c r="W4" s="22">
        <f t="shared" si="4"/>
        <v>0</v>
      </c>
    </row>
    <row r="5" spans="1:23" x14ac:dyDescent="0.25">
      <c r="A5" s="14" t="s">
        <v>36</v>
      </c>
      <c r="B5" s="14">
        <v>0</v>
      </c>
      <c r="C5" s="1">
        <f t="shared" si="5"/>
        <v>0</v>
      </c>
      <c r="D5" s="1">
        <v>0</v>
      </c>
      <c r="E5" s="1">
        <f t="shared" si="0"/>
        <v>0</v>
      </c>
      <c r="F5" s="2">
        <f t="shared" si="6"/>
        <v>0</v>
      </c>
      <c r="G5" s="1">
        <f t="shared" si="7"/>
        <v>0</v>
      </c>
      <c r="H5" s="4">
        <f t="shared" si="1"/>
        <v>0</v>
      </c>
      <c r="I5" s="4"/>
      <c r="J5" s="4"/>
      <c r="K5" s="2">
        <f t="shared" si="3"/>
        <v>0</v>
      </c>
      <c r="L5" s="2"/>
      <c r="N5" s="23"/>
      <c r="O5" s="23"/>
      <c r="P5" s="23"/>
      <c r="Q5" s="23"/>
      <c r="R5" s="22">
        <f t="shared" si="2"/>
        <v>0</v>
      </c>
      <c r="S5" s="26"/>
      <c r="T5" s="26"/>
      <c r="U5" s="26"/>
      <c r="V5" s="26"/>
      <c r="W5" s="22">
        <f t="shared" si="4"/>
        <v>0</v>
      </c>
    </row>
    <row r="6" spans="1:23" x14ac:dyDescent="0.25">
      <c r="A6" s="14" t="s">
        <v>37</v>
      </c>
      <c r="B6" s="2">
        <v>38</v>
      </c>
      <c r="C6" s="1">
        <f t="shared" si="5"/>
        <v>380</v>
      </c>
      <c r="D6" s="1">
        <v>380</v>
      </c>
      <c r="E6" s="1">
        <f t="shared" si="0"/>
        <v>95</v>
      </c>
      <c r="F6" s="2">
        <f t="shared" si="6"/>
        <v>152</v>
      </c>
      <c r="G6" s="1">
        <f t="shared" si="7"/>
        <v>38</v>
      </c>
      <c r="H6" s="4">
        <f t="shared" si="1"/>
        <v>0</v>
      </c>
      <c r="I6" s="4"/>
      <c r="J6" s="4"/>
      <c r="K6" s="2">
        <f t="shared" si="3"/>
        <v>152</v>
      </c>
      <c r="L6" s="2"/>
      <c r="N6" s="23"/>
      <c r="O6" s="23"/>
      <c r="P6" s="23"/>
      <c r="Q6" s="23"/>
      <c r="R6" s="22">
        <f t="shared" si="2"/>
        <v>0</v>
      </c>
      <c r="S6" s="26"/>
      <c r="T6" s="26"/>
      <c r="U6" s="26"/>
      <c r="V6" s="26"/>
      <c r="W6" s="22">
        <f t="shared" si="4"/>
        <v>152</v>
      </c>
    </row>
    <row r="7" spans="1:23" x14ac:dyDescent="0.25">
      <c r="A7" s="14" t="s">
        <v>38</v>
      </c>
      <c r="B7" s="2">
        <v>37</v>
      </c>
      <c r="C7" s="1">
        <f t="shared" si="5"/>
        <v>370</v>
      </c>
      <c r="D7" s="1">
        <v>370</v>
      </c>
      <c r="E7" s="1">
        <f t="shared" si="0"/>
        <v>92.5</v>
      </c>
      <c r="F7" s="2">
        <f t="shared" si="6"/>
        <v>148</v>
      </c>
      <c r="G7" s="1">
        <f t="shared" si="7"/>
        <v>37</v>
      </c>
      <c r="H7" s="4">
        <f t="shared" si="1"/>
        <v>0</v>
      </c>
      <c r="I7" s="4"/>
      <c r="J7" s="4"/>
      <c r="K7" s="2">
        <f t="shared" si="3"/>
        <v>148</v>
      </c>
      <c r="L7" s="2"/>
      <c r="N7" s="23"/>
      <c r="O7" s="23"/>
      <c r="P7" s="23"/>
      <c r="Q7" s="23"/>
      <c r="R7" s="22">
        <f t="shared" si="2"/>
        <v>0</v>
      </c>
      <c r="S7" s="26">
        <v>148</v>
      </c>
      <c r="T7" s="26"/>
      <c r="U7" s="26"/>
      <c r="V7" s="26"/>
      <c r="W7" s="22">
        <f t="shared" si="4"/>
        <v>0</v>
      </c>
    </row>
    <row r="8" spans="1:23" x14ac:dyDescent="0.25">
      <c r="A8" s="14" t="s">
        <v>39</v>
      </c>
      <c r="B8" s="14">
        <v>47</v>
      </c>
      <c r="C8" s="1">
        <f t="shared" si="5"/>
        <v>470</v>
      </c>
      <c r="D8" s="1">
        <v>470</v>
      </c>
      <c r="E8" s="13">
        <f t="shared" si="0"/>
        <v>117.5</v>
      </c>
      <c r="F8" s="2">
        <f t="shared" si="6"/>
        <v>188</v>
      </c>
      <c r="G8" s="1">
        <f t="shared" si="7"/>
        <v>47</v>
      </c>
      <c r="H8" s="4">
        <f t="shared" si="1"/>
        <v>0</v>
      </c>
      <c r="I8" s="4">
        <v>14</v>
      </c>
      <c r="J8" s="4"/>
      <c r="K8" s="2">
        <f t="shared" si="3"/>
        <v>202</v>
      </c>
      <c r="L8" s="2"/>
      <c r="N8" s="23"/>
      <c r="O8" s="23"/>
      <c r="P8" s="23">
        <v>75</v>
      </c>
      <c r="Q8" s="23"/>
      <c r="R8" s="22">
        <f t="shared" si="2"/>
        <v>75</v>
      </c>
      <c r="S8" s="26">
        <v>120</v>
      </c>
      <c r="T8" s="26"/>
      <c r="U8" s="26"/>
      <c r="V8" s="26"/>
      <c r="W8" s="22">
        <f t="shared" si="4"/>
        <v>7</v>
      </c>
    </row>
    <row r="9" spans="1:23" x14ac:dyDescent="0.25">
      <c r="A9" s="2"/>
      <c r="B9" s="14">
        <v>0</v>
      </c>
      <c r="C9" s="1">
        <f t="shared" si="5"/>
        <v>0</v>
      </c>
      <c r="D9" s="1">
        <v>0</v>
      </c>
      <c r="E9" s="1">
        <f t="shared" si="0"/>
        <v>0</v>
      </c>
      <c r="F9" s="2">
        <f t="shared" si="6"/>
        <v>0</v>
      </c>
      <c r="G9" s="1">
        <f t="shared" si="7"/>
        <v>0</v>
      </c>
      <c r="H9" s="4">
        <f t="shared" si="1"/>
        <v>0</v>
      </c>
      <c r="I9" s="4"/>
      <c r="J9" s="4"/>
      <c r="K9" s="2">
        <f t="shared" si="3"/>
        <v>0</v>
      </c>
      <c r="L9" s="2"/>
      <c r="N9" s="23"/>
      <c r="O9" s="23"/>
      <c r="P9" s="23"/>
      <c r="Q9" s="23"/>
      <c r="R9" s="22">
        <f t="shared" si="2"/>
        <v>0</v>
      </c>
      <c r="S9" s="26"/>
      <c r="T9" s="26"/>
      <c r="U9" s="26"/>
      <c r="V9" s="26"/>
      <c r="W9" s="22">
        <f t="shared" si="4"/>
        <v>0</v>
      </c>
    </row>
    <row r="10" spans="1:23" s="36" customFormat="1" x14ac:dyDescent="0.25">
      <c r="A10" s="14" t="s">
        <v>40</v>
      </c>
      <c r="B10" s="2">
        <v>40</v>
      </c>
      <c r="C10" s="1">
        <f t="shared" si="5"/>
        <v>400</v>
      </c>
      <c r="D10" s="2">
        <v>200</v>
      </c>
      <c r="E10" s="13">
        <f t="shared" si="0"/>
        <v>100</v>
      </c>
      <c r="F10" s="2">
        <f t="shared" si="6"/>
        <v>160</v>
      </c>
      <c r="G10" s="1">
        <f t="shared" si="7"/>
        <v>40</v>
      </c>
      <c r="H10" s="4">
        <f t="shared" si="1"/>
        <v>200</v>
      </c>
      <c r="I10" s="4"/>
      <c r="J10" s="4"/>
      <c r="K10" s="2">
        <f t="shared" si="3"/>
        <v>0</v>
      </c>
      <c r="L10" s="2" t="s">
        <v>79</v>
      </c>
      <c r="M10" s="19"/>
      <c r="N10" s="23"/>
      <c r="O10" s="23"/>
      <c r="P10" s="23"/>
      <c r="Q10" s="23"/>
      <c r="R10" s="22">
        <f t="shared" si="2"/>
        <v>0</v>
      </c>
      <c r="S10" s="26"/>
      <c r="T10" s="26"/>
      <c r="U10" s="26">
        <v>40</v>
      </c>
      <c r="V10" s="26"/>
      <c r="W10" s="22">
        <f t="shared" si="4"/>
        <v>-40</v>
      </c>
    </row>
    <row r="11" spans="1:23" s="36" customFormat="1" x14ac:dyDescent="0.25">
      <c r="A11" s="14" t="s">
        <v>41</v>
      </c>
      <c r="B11" s="2">
        <v>45</v>
      </c>
      <c r="C11" s="1">
        <f t="shared" si="5"/>
        <v>450</v>
      </c>
      <c r="D11" s="1">
        <v>200</v>
      </c>
      <c r="E11" s="1">
        <f>B11*2.5</f>
        <v>112.5</v>
      </c>
      <c r="F11" s="2">
        <f t="shared" si="6"/>
        <v>180</v>
      </c>
      <c r="G11" s="1">
        <f t="shared" si="7"/>
        <v>45</v>
      </c>
      <c r="H11" s="4">
        <f>C11-D11</f>
        <v>250</v>
      </c>
      <c r="I11" s="4">
        <v>10</v>
      </c>
      <c r="J11" s="4"/>
      <c r="K11" s="2">
        <f t="shared" si="3"/>
        <v>0</v>
      </c>
      <c r="L11" s="42" t="s">
        <v>80</v>
      </c>
      <c r="M11" s="19"/>
      <c r="N11" s="23"/>
      <c r="O11" s="23"/>
      <c r="P11" s="23"/>
      <c r="Q11" s="23"/>
      <c r="R11" s="22">
        <f t="shared" si="2"/>
        <v>0</v>
      </c>
      <c r="S11" s="26"/>
      <c r="T11" s="26"/>
      <c r="U11" s="26"/>
      <c r="V11" s="26"/>
      <c r="W11" s="22">
        <f t="shared" si="4"/>
        <v>0</v>
      </c>
    </row>
    <row r="12" spans="1:23" s="36" customFormat="1" x14ac:dyDescent="0.25">
      <c r="A12" s="14" t="s">
        <v>42</v>
      </c>
      <c r="B12" s="14">
        <v>24</v>
      </c>
      <c r="C12" s="1">
        <f t="shared" si="5"/>
        <v>240</v>
      </c>
      <c r="D12" s="1">
        <v>50</v>
      </c>
      <c r="E12" s="1">
        <f>B12*2.5</f>
        <v>60</v>
      </c>
      <c r="F12" s="2">
        <f t="shared" si="6"/>
        <v>96</v>
      </c>
      <c r="G12" s="1">
        <f t="shared" si="7"/>
        <v>24</v>
      </c>
      <c r="H12" s="4">
        <f>C12-D12</f>
        <v>190</v>
      </c>
      <c r="I12" s="4"/>
      <c r="J12" s="4"/>
      <c r="K12" s="2">
        <f t="shared" si="3"/>
        <v>0</v>
      </c>
      <c r="L12" s="2"/>
      <c r="M12" s="19"/>
      <c r="N12" s="23"/>
      <c r="O12" s="23"/>
      <c r="P12" s="23"/>
      <c r="Q12" s="23"/>
      <c r="R12" s="22">
        <f t="shared" si="2"/>
        <v>0</v>
      </c>
      <c r="S12" s="26"/>
      <c r="T12" s="26"/>
      <c r="U12" s="26"/>
      <c r="V12" s="26"/>
      <c r="W12" s="22">
        <f t="shared" si="4"/>
        <v>0</v>
      </c>
    </row>
    <row r="13" spans="1:23" s="36" customFormat="1" x14ac:dyDescent="0.25">
      <c r="A13" s="14" t="s">
        <v>43</v>
      </c>
      <c r="B13" s="2">
        <v>0</v>
      </c>
      <c r="C13" s="1">
        <f t="shared" si="5"/>
        <v>0</v>
      </c>
      <c r="D13" s="1">
        <v>0</v>
      </c>
      <c r="E13" s="1">
        <f>B13*2.5</f>
        <v>0</v>
      </c>
      <c r="F13" s="2">
        <f t="shared" si="6"/>
        <v>0</v>
      </c>
      <c r="G13" s="1">
        <f t="shared" si="7"/>
        <v>0</v>
      </c>
      <c r="H13" s="4">
        <f>C13-D13</f>
        <v>0</v>
      </c>
      <c r="I13" s="4"/>
      <c r="J13" s="4"/>
      <c r="K13" s="2">
        <f t="shared" si="3"/>
        <v>0</v>
      </c>
      <c r="L13" s="2"/>
      <c r="M13" s="19"/>
      <c r="N13" s="23"/>
      <c r="O13" s="23"/>
      <c r="P13" s="23"/>
      <c r="Q13" s="23"/>
      <c r="R13" s="22">
        <f t="shared" si="2"/>
        <v>0</v>
      </c>
      <c r="S13" s="26"/>
      <c r="T13" s="26"/>
      <c r="U13" s="26"/>
      <c r="V13" s="26"/>
      <c r="W13" s="22">
        <f t="shared" si="4"/>
        <v>0</v>
      </c>
    </row>
    <row r="14" spans="1:23" s="36" customFormat="1" x14ac:dyDescent="0.25">
      <c r="A14" s="14" t="s">
        <v>44</v>
      </c>
      <c r="B14" s="2">
        <v>25</v>
      </c>
      <c r="C14" s="1">
        <f t="shared" si="5"/>
        <v>250</v>
      </c>
      <c r="D14" s="1">
        <v>100</v>
      </c>
      <c r="E14" s="1">
        <f>B14*2.5</f>
        <v>62.5</v>
      </c>
      <c r="F14" s="2">
        <f t="shared" si="6"/>
        <v>100</v>
      </c>
      <c r="G14" s="1">
        <f t="shared" si="7"/>
        <v>25</v>
      </c>
      <c r="H14" s="4">
        <f>C14-D14</f>
        <v>150</v>
      </c>
      <c r="I14" s="4"/>
      <c r="J14" s="4"/>
      <c r="K14" s="2">
        <f t="shared" si="3"/>
        <v>0</v>
      </c>
      <c r="L14" s="2"/>
      <c r="M14" s="19"/>
      <c r="N14" s="23"/>
      <c r="O14" s="23"/>
      <c r="P14" s="23"/>
      <c r="Q14" s="23"/>
      <c r="R14" s="22">
        <f t="shared" si="2"/>
        <v>0</v>
      </c>
      <c r="S14" s="26"/>
      <c r="T14" s="26"/>
      <c r="U14" s="26"/>
      <c r="V14" s="26"/>
      <c r="W14" s="22">
        <f t="shared" si="4"/>
        <v>0</v>
      </c>
    </row>
    <row r="15" spans="1:23" x14ac:dyDescent="0.25">
      <c r="A15" s="2"/>
      <c r="B15" s="14">
        <v>0</v>
      </c>
      <c r="C15" s="1">
        <f t="shared" si="5"/>
        <v>0</v>
      </c>
      <c r="D15" s="1">
        <v>0</v>
      </c>
      <c r="E15" s="1">
        <f t="shared" si="0"/>
        <v>0</v>
      </c>
      <c r="F15" s="2">
        <f t="shared" si="6"/>
        <v>0</v>
      </c>
      <c r="G15" s="1">
        <f t="shared" si="7"/>
        <v>0</v>
      </c>
      <c r="H15" s="4">
        <f t="shared" si="1"/>
        <v>0</v>
      </c>
      <c r="I15" s="4"/>
      <c r="J15" s="4"/>
      <c r="K15" s="2">
        <f t="shared" si="3"/>
        <v>0</v>
      </c>
      <c r="L15" s="2"/>
      <c r="N15" s="23"/>
      <c r="O15" s="23"/>
      <c r="P15" s="23"/>
      <c r="Q15" s="23"/>
      <c r="R15" s="22">
        <f t="shared" si="2"/>
        <v>0</v>
      </c>
      <c r="S15" s="26"/>
      <c r="T15" s="26"/>
      <c r="U15" s="26"/>
      <c r="V15" s="26"/>
      <c r="W15" s="22">
        <f t="shared" si="4"/>
        <v>0</v>
      </c>
    </row>
    <row r="16" spans="1:23" x14ac:dyDescent="0.25">
      <c r="A16" s="2" t="s">
        <v>45</v>
      </c>
      <c r="B16" s="2">
        <v>18</v>
      </c>
      <c r="C16" s="1">
        <f t="shared" si="5"/>
        <v>180</v>
      </c>
      <c r="D16" s="1">
        <v>120</v>
      </c>
      <c r="E16" s="13">
        <f>B16*2.5</f>
        <v>45</v>
      </c>
      <c r="F16" s="2">
        <f t="shared" si="6"/>
        <v>72</v>
      </c>
      <c r="G16" s="1">
        <f t="shared" si="7"/>
        <v>18</v>
      </c>
      <c r="H16" s="4">
        <f>C16-D16</f>
        <v>60</v>
      </c>
      <c r="I16" s="4"/>
      <c r="J16" s="4"/>
      <c r="K16" s="2">
        <f t="shared" si="3"/>
        <v>12</v>
      </c>
      <c r="L16" s="2" t="s">
        <v>81</v>
      </c>
      <c r="N16" s="23"/>
      <c r="O16" s="23"/>
      <c r="P16" s="23"/>
      <c r="Q16" s="23"/>
      <c r="R16" s="22">
        <f t="shared" si="2"/>
        <v>0</v>
      </c>
      <c r="S16" s="26"/>
      <c r="T16" s="26"/>
      <c r="U16" s="26"/>
      <c r="V16" s="26"/>
      <c r="W16" s="22">
        <f t="shared" si="4"/>
        <v>12</v>
      </c>
    </row>
    <row r="17" spans="1:23" x14ac:dyDescent="0.25">
      <c r="A17" s="2" t="s">
        <v>46</v>
      </c>
      <c r="B17" s="2">
        <v>43</v>
      </c>
      <c r="C17" s="1">
        <f t="shared" si="5"/>
        <v>430</v>
      </c>
      <c r="D17" s="1">
        <v>375</v>
      </c>
      <c r="E17" s="1">
        <f t="shared" ref="E17:E23" si="8">B17*2.5</f>
        <v>107.5</v>
      </c>
      <c r="F17" s="2">
        <f t="shared" si="6"/>
        <v>172</v>
      </c>
      <c r="G17" s="1">
        <f t="shared" si="7"/>
        <v>43</v>
      </c>
      <c r="H17" s="4">
        <f t="shared" ref="H17:H23" si="9">C17-D17</f>
        <v>55</v>
      </c>
      <c r="I17" s="4"/>
      <c r="J17" s="4"/>
      <c r="K17" s="2">
        <f t="shared" si="3"/>
        <v>117</v>
      </c>
      <c r="L17" s="2" t="s">
        <v>82</v>
      </c>
      <c r="N17" s="23"/>
      <c r="O17" s="23"/>
      <c r="P17" s="23">
        <v>50</v>
      </c>
      <c r="Q17" s="23"/>
      <c r="R17" s="22">
        <f t="shared" ref="R17:R23" si="10">SUM(N17:Q17)</f>
        <v>50</v>
      </c>
      <c r="S17" s="26"/>
      <c r="T17" s="26"/>
      <c r="U17" s="26"/>
      <c r="V17" s="26"/>
      <c r="W17" s="22">
        <f t="shared" si="4"/>
        <v>67</v>
      </c>
    </row>
    <row r="18" spans="1:23" x14ac:dyDescent="0.25">
      <c r="A18" s="2" t="s">
        <v>47</v>
      </c>
      <c r="B18" s="2">
        <v>25</v>
      </c>
      <c r="C18" s="1">
        <f t="shared" si="5"/>
        <v>250</v>
      </c>
      <c r="D18" s="1">
        <v>175</v>
      </c>
      <c r="E18" s="1">
        <f t="shared" si="8"/>
        <v>62.5</v>
      </c>
      <c r="F18" s="2">
        <f t="shared" si="6"/>
        <v>100</v>
      </c>
      <c r="G18" s="1">
        <f t="shared" si="7"/>
        <v>25</v>
      </c>
      <c r="H18" s="4">
        <f t="shared" si="9"/>
        <v>75</v>
      </c>
      <c r="I18" s="4"/>
      <c r="J18" s="4"/>
      <c r="K18" s="2">
        <f t="shared" si="3"/>
        <v>25</v>
      </c>
      <c r="L18" s="2" t="s">
        <v>83</v>
      </c>
      <c r="N18" s="23"/>
      <c r="O18" s="23"/>
      <c r="P18" s="23">
        <v>25</v>
      </c>
      <c r="Q18" s="23"/>
      <c r="R18" s="22">
        <f t="shared" si="10"/>
        <v>25</v>
      </c>
      <c r="S18" s="26"/>
      <c r="T18" s="26"/>
      <c r="U18" s="26"/>
      <c r="V18" s="26"/>
      <c r="W18" s="22">
        <f t="shared" si="4"/>
        <v>0</v>
      </c>
    </row>
    <row r="19" spans="1:23" x14ac:dyDescent="0.25">
      <c r="A19" s="2" t="s">
        <v>48</v>
      </c>
      <c r="B19" s="2">
        <v>25</v>
      </c>
      <c r="C19" s="1">
        <f t="shared" si="5"/>
        <v>250</v>
      </c>
      <c r="D19" s="1">
        <v>200</v>
      </c>
      <c r="E19" s="1">
        <f t="shared" si="8"/>
        <v>62.5</v>
      </c>
      <c r="F19" s="2">
        <f t="shared" si="6"/>
        <v>100</v>
      </c>
      <c r="G19" s="1">
        <f t="shared" si="7"/>
        <v>25</v>
      </c>
      <c r="H19" s="4">
        <f t="shared" si="9"/>
        <v>50</v>
      </c>
      <c r="I19" s="4"/>
      <c r="J19" s="4"/>
      <c r="K19" s="2">
        <f t="shared" si="3"/>
        <v>50</v>
      </c>
      <c r="L19" s="2"/>
      <c r="N19" s="23"/>
      <c r="O19" s="23"/>
      <c r="P19" s="23"/>
      <c r="Q19" s="23"/>
      <c r="R19" s="22">
        <f t="shared" si="10"/>
        <v>0</v>
      </c>
      <c r="S19" s="26"/>
      <c r="T19" s="26"/>
      <c r="U19" s="26"/>
      <c r="V19" s="26"/>
      <c r="W19" s="22">
        <f t="shared" si="4"/>
        <v>50</v>
      </c>
    </row>
    <row r="20" spans="1:23" x14ac:dyDescent="0.25">
      <c r="A20" s="14" t="s">
        <v>49</v>
      </c>
      <c r="B20" s="2">
        <v>49</v>
      </c>
      <c r="C20" s="1">
        <f t="shared" si="5"/>
        <v>490</v>
      </c>
      <c r="D20" s="1">
        <v>400</v>
      </c>
      <c r="E20" s="1">
        <f t="shared" si="8"/>
        <v>122.5</v>
      </c>
      <c r="F20" s="2">
        <f t="shared" si="6"/>
        <v>196</v>
      </c>
      <c r="G20" s="1">
        <f t="shared" si="7"/>
        <v>49</v>
      </c>
      <c r="H20" s="4">
        <f t="shared" si="9"/>
        <v>90</v>
      </c>
      <c r="I20" s="4"/>
      <c r="J20" s="4"/>
      <c r="K20" s="2">
        <f t="shared" si="3"/>
        <v>106</v>
      </c>
      <c r="L20" s="2"/>
      <c r="N20" s="23"/>
      <c r="O20" s="23"/>
      <c r="P20" s="23">
        <v>50</v>
      </c>
      <c r="Q20" s="23"/>
      <c r="R20" s="22">
        <f t="shared" si="10"/>
        <v>50</v>
      </c>
      <c r="S20" s="26"/>
      <c r="T20" s="26"/>
      <c r="U20" s="26"/>
      <c r="V20" s="26"/>
      <c r="W20" s="22">
        <f t="shared" si="4"/>
        <v>56</v>
      </c>
    </row>
    <row r="21" spans="1:23" x14ac:dyDescent="0.25">
      <c r="A21" s="14" t="s">
        <v>50</v>
      </c>
      <c r="B21" s="2">
        <v>22</v>
      </c>
      <c r="C21" s="1">
        <f t="shared" si="5"/>
        <v>220</v>
      </c>
      <c r="D21" s="1">
        <v>210</v>
      </c>
      <c r="E21" s="1">
        <f t="shared" si="8"/>
        <v>55</v>
      </c>
      <c r="F21" s="2">
        <f t="shared" si="6"/>
        <v>88</v>
      </c>
      <c r="G21" s="1">
        <f t="shared" si="7"/>
        <v>22</v>
      </c>
      <c r="H21" s="4">
        <f t="shared" si="9"/>
        <v>10</v>
      </c>
      <c r="I21" s="4">
        <v>68.209999999999994</v>
      </c>
      <c r="J21" s="4"/>
      <c r="K21" s="2">
        <f t="shared" si="3"/>
        <v>146.20999999999998</v>
      </c>
      <c r="L21" s="2"/>
      <c r="N21" s="23"/>
      <c r="O21" s="23"/>
      <c r="P21" s="23">
        <v>50</v>
      </c>
      <c r="Q21" s="23"/>
      <c r="R21" s="22">
        <f t="shared" si="10"/>
        <v>50</v>
      </c>
      <c r="S21" s="26"/>
      <c r="T21" s="26"/>
      <c r="U21" s="26"/>
      <c r="V21" s="26"/>
      <c r="W21" s="22">
        <f t="shared" si="4"/>
        <v>96.20999999999998</v>
      </c>
    </row>
    <row r="22" spans="1:23" x14ac:dyDescent="0.25">
      <c r="A22" s="2" t="s">
        <v>51</v>
      </c>
      <c r="B22" s="2">
        <v>26</v>
      </c>
      <c r="C22" s="1">
        <f t="shared" si="5"/>
        <v>260</v>
      </c>
      <c r="D22" s="1">
        <v>200</v>
      </c>
      <c r="E22" s="13">
        <f t="shared" si="8"/>
        <v>65</v>
      </c>
      <c r="F22" s="2">
        <f t="shared" si="6"/>
        <v>104</v>
      </c>
      <c r="G22" s="1">
        <f t="shared" si="7"/>
        <v>26</v>
      </c>
      <c r="H22" s="4">
        <f t="shared" si="9"/>
        <v>60</v>
      </c>
      <c r="I22" s="4"/>
      <c r="J22" s="4"/>
      <c r="K22" s="2">
        <f t="shared" si="3"/>
        <v>44</v>
      </c>
      <c r="L22" s="2"/>
      <c r="N22" s="23"/>
      <c r="O22" s="23"/>
      <c r="P22" s="23"/>
      <c r="Q22" s="23"/>
      <c r="R22" s="22">
        <f t="shared" si="10"/>
        <v>0</v>
      </c>
      <c r="S22" s="26"/>
      <c r="T22" s="26"/>
      <c r="U22" s="26"/>
      <c r="V22" s="26"/>
      <c r="W22" s="22">
        <f t="shared" si="4"/>
        <v>44</v>
      </c>
    </row>
    <row r="23" spans="1:23" x14ac:dyDescent="0.25">
      <c r="A23" s="2" t="s">
        <v>52</v>
      </c>
      <c r="B23" s="14">
        <v>36</v>
      </c>
      <c r="C23" s="1">
        <f t="shared" si="5"/>
        <v>360</v>
      </c>
      <c r="D23" s="1">
        <v>300</v>
      </c>
      <c r="E23" s="1">
        <f t="shared" si="8"/>
        <v>90</v>
      </c>
      <c r="F23" s="2">
        <f t="shared" si="6"/>
        <v>144</v>
      </c>
      <c r="G23" s="1">
        <f t="shared" si="7"/>
        <v>36</v>
      </c>
      <c r="H23" s="4">
        <f t="shared" si="9"/>
        <v>60</v>
      </c>
      <c r="I23" s="4"/>
      <c r="J23" s="4"/>
      <c r="K23" s="2">
        <f t="shared" si="3"/>
        <v>84</v>
      </c>
      <c r="L23" s="2"/>
      <c r="N23" s="23"/>
      <c r="O23" s="23"/>
      <c r="P23" s="23">
        <v>75</v>
      </c>
      <c r="Q23" s="23"/>
      <c r="R23" s="22">
        <f t="shared" si="10"/>
        <v>75</v>
      </c>
      <c r="S23" s="26"/>
      <c r="T23" s="26"/>
      <c r="U23" s="26"/>
      <c r="V23" s="26"/>
      <c r="W23" s="22">
        <f t="shared" si="4"/>
        <v>9</v>
      </c>
    </row>
    <row r="24" spans="1:23" x14ac:dyDescent="0.25">
      <c r="A24" s="2"/>
      <c r="B24" s="2">
        <v>0</v>
      </c>
      <c r="C24" s="1">
        <f t="shared" si="5"/>
        <v>0</v>
      </c>
      <c r="D24" s="1">
        <v>0</v>
      </c>
      <c r="E24" s="1">
        <f t="shared" si="0"/>
        <v>0</v>
      </c>
      <c r="F24" s="2">
        <f t="shared" si="6"/>
        <v>0</v>
      </c>
      <c r="G24" s="1">
        <f t="shared" si="7"/>
        <v>0</v>
      </c>
      <c r="H24" s="4">
        <f t="shared" si="1"/>
        <v>0</v>
      </c>
      <c r="I24" s="4"/>
      <c r="J24" s="4"/>
      <c r="K24" s="2">
        <f t="shared" si="3"/>
        <v>0</v>
      </c>
      <c r="L24" s="2"/>
      <c r="N24" s="23"/>
      <c r="O24" s="23"/>
      <c r="P24" s="23"/>
      <c r="Q24" s="23"/>
      <c r="R24" s="22">
        <f t="shared" si="2"/>
        <v>0</v>
      </c>
      <c r="S24" s="26"/>
      <c r="T24" s="26"/>
      <c r="U24" s="26"/>
      <c r="V24" s="26"/>
      <c r="W24" s="22">
        <f t="shared" si="4"/>
        <v>0</v>
      </c>
    </row>
    <row r="25" spans="1:23" x14ac:dyDescent="0.25">
      <c r="A25" s="6" t="s">
        <v>53</v>
      </c>
      <c r="B25" s="2">
        <v>64</v>
      </c>
      <c r="C25" s="1">
        <f t="shared" si="5"/>
        <v>640</v>
      </c>
      <c r="D25" s="1">
        <v>640</v>
      </c>
      <c r="E25" s="6">
        <f t="shared" si="0"/>
        <v>160</v>
      </c>
      <c r="F25" s="2">
        <f t="shared" si="6"/>
        <v>256</v>
      </c>
      <c r="G25" s="1">
        <f t="shared" si="7"/>
        <v>64</v>
      </c>
      <c r="H25" s="7">
        <f t="shared" si="1"/>
        <v>0</v>
      </c>
      <c r="I25" s="7">
        <v>130</v>
      </c>
      <c r="J25" s="7"/>
      <c r="K25" s="2">
        <f t="shared" si="3"/>
        <v>386</v>
      </c>
      <c r="L25" s="2" t="s">
        <v>77</v>
      </c>
      <c r="N25" s="22">
        <v>311</v>
      </c>
      <c r="O25" s="22"/>
      <c r="P25" s="22">
        <v>75</v>
      </c>
      <c r="Q25" s="22"/>
      <c r="R25" s="22">
        <f t="shared" si="2"/>
        <v>386</v>
      </c>
      <c r="S25" s="25"/>
      <c r="T25" s="25"/>
      <c r="U25" s="25"/>
      <c r="V25" s="25"/>
      <c r="W25" s="22">
        <f t="shared" si="4"/>
        <v>0</v>
      </c>
    </row>
    <row r="26" spans="1:23" x14ac:dyDescent="0.25">
      <c r="A26" s="14" t="s">
        <v>54</v>
      </c>
      <c r="B26" s="2">
        <v>31</v>
      </c>
      <c r="C26" s="1">
        <f t="shared" si="5"/>
        <v>310</v>
      </c>
      <c r="D26" s="1">
        <v>310</v>
      </c>
      <c r="E26" s="1">
        <f t="shared" si="0"/>
        <v>77.5</v>
      </c>
      <c r="F26" s="2">
        <f t="shared" si="6"/>
        <v>124</v>
      </c>
      <c r="G26" s="1">
        <f t="shared" si="7"/>
        <v>31</v>
      </c>
      <c r="H26" s="4">
        <f t="shared" si="1"/>
        <v>0</v>
      </c>
      <c r="I26" s="4"/>
      <c r="J26" s="4"/>
      <c r="K26" s="2">
        <f t="shared" si="3"/>
        <v>124</v>
      </c>
      <c r="L26" s="2"/>
      <c r="N26" s="23">
        <v>122</v>
      </c>
      <c r="O26" s="23"/>
      <c r="P26" s="23"/>
      <c r="Q26" s="23"/>
      <c r="R26" s="22">
        <f t="shared" si="2"/>
        <v>122</v>
      </c>
      <c r="S26" s="26"/>
      <c r="T26" s="26"/>
      <c r="U26" s="26"/>
      <c r="V26" s="26"/>
      <c r="W26" s="22">
        <f t="shared" si="4"/>
        <v>2</v>
      </c>
    </row>
    <row r="27" spans="1:23" x14ac:dyDescent="0.25">
      <c r="A27" s="2" t="s">
        <v>55</v>
      </c>
      <c r="B27" s="2">
        <v>37</v>
      </c>
      <c r="C27" s="1">
        <f t="shared" si="5"/>
        <v>370</v>
      </c>
      <c r="D27" s="1">
        <v>370</v>
      </c>
      <c r="E27" s="13">
        <f t="shared" si="0"/>
        <v>92.5</v>
      </c>
      <c r="F27" s="2">
        <f t="shared" si="6"/>
        <v>148</v>
      </c>
      <c r="G27" s="1">
        <f t="shared" si="7"/>
        <v>37</v>
      </c>
      <c r="H27" s="4">
        <f t="shared" si="1"/>
        <v>0</v>
      </c>
      <c r="I27" s="4"/>
      <c r="J27" s="4"/>
      <c r="K27" s="2">
        <f t="shared" si="3"/>
        <v>148</v>
      </c>
      <c r="L27" s="2"/>
      <c r="N27" s="23">
        <v>98</v>
      </c>
      <c r="O27" s="23"/>
      <c r="P27" s="23">
        <v>50</v>
      </c>
      <c r="Q27" s="23"/>
      <c r="R27" s="22">
        <f t="shared" si="2"/>
        <v>148</v>
      </c>
      <c r="S27" s="26"/>
      <c r="T27" s="26"/>
      <c r="U27" s="26"/>
      <c r="V27" s="26"/>
      <c r="W27" s="22">
        <f t="shared" si="4"/>
        <v>0</v>
      </c>
    </row>
    <row r="28" spans="1:23" x14ac:dyDescent="0.25">
      <c r="A28" s="2" t="s">
        <v>56</v>
      </c>
      <c r="B28" s="2">
        <v>13</v>
      </c>
      <c r="C28" s="1">
        <f t="shared" si="5"/>
        <v>130</v>
      </c>
      <c r="D28" s="1">
        <v>130</v>
      </c>
      <c r="E28" s="1">
        <f t="shared" si="0"/>
        <v>32.5</v>
      </c>
      <c r="F28" s="2">
        <f t="shared" si="6"/>
        <v>52</v>
      </c>
      <c r="G28" s="1">
        <f t="shared" si="7"/>
        <v>13</v>
      </c>
      <c r="H28" s="4">
        <f t="shared" si="1"/>
        <v>0</v>
      </c>
      <c r="I28" s="4"/>
      <c r="J28" s="4"/>
      <c r="K28" s="2">
        <f t="shared" si="3"/>
        <v>52</v>
      </c>
      <c r="L28" s="2"/>
      <c r="N28" s="23"/>
      <c r="O28" s="23"/>
      <c r="P28" s="23"/>
      <c r="Q28" s="23"/>
      <c r="R28" s="22">
        <f t="shared" si="2"/>
        <v>0</v>
      </c>
      <c r="S28" s="26"/>
      <c r="T28" s="26">
        <v>50</v>
      </c>
      <c r="U28" s="26"/>
      <c r="V28" s="26"/>
      <c r="W28" s="22">
        <f t="shared" si="4"/>
        <v>2</v>
      </c>
    </row>
    <row r="29" spans="1:23" x14ac:dyDescent="0.25">
      <c r="A29" s="2" t="s">
        <v>57</v>
      </c>
      <c r="B29" s="2">
        <v>46</v>
      </c>
      <c r="C29" s="1">
        <f t="shared" si="5"/>
        <v>460</v>
      </c>
      <c r="D29" s="1">
        <v>460</v>
      </c>
      <c r="E29" s="1">
        <f t="shared" si="0"/>
        <v>115</v>
      </c>
      <c r="F29" s="2">
        <f t="shared" si="6"/>
        <v>184</v>
      </c>
      <c r="G29" s="1">
        <f t="shared" si="7"/>
        <v>46</v>
      </c>
      <c r="H29" s="4">
        <f t="shared" si="1"/>
        <v>0</v>
      </c>
      <c r="I29" s="4"/>
      <c r="J29" s="4"/>
      <c r="K29" s="2">
        <f t="shared" si="3"/>
        <v>184</v>
      </c>
      <c r="L29" s="2"/>
      <c r="N29" s="23"/>
      <c r="O29" s="23"/>
      <c r="P29" s="23"/>
      <c r="Q29" s="23"/>
      <c r="R29" s="22">
        <f t="shared" ref="R29:R34" si="11">SUM(N29:Q29)</f>
        <v>0</v>
      </c>
      <c r="S29" s="26">
        <v>120</v>
      </c>
      <c r="T29" s="26"/>
      <c r="U29" s="26"/>
      <c r="V29" s="26"/>
      <c r="W29" s="22">
        <f t="shared" si="4"/>
        <v>64</v>
      </c>
    </row>
    <row r="30" spans="1:23" x14ac:dyDescent="0.25">
      <c r="A30" s="2" t="s">
        <v>58</v>
      </c>
      <c r="B30" s="14">
        <v>81</v>
      </c>
      <c r="C30" s="1">
        <f t="shared" si="5"/>
        <v>810</v>
      </c>
      <c r="D30" s="1">
        <v>810</v>
      </c>
      <c r="E30" s="13">
        <f t="shared" si="0"/>
        <v>202.5</v>
      </c>
      <c r="F30" s="2">
        <f t="shared" si="6"/>
        <v>324</v>
      </c>
      <c r="G30" s="1">
        <f t="shared" si="7"/>
        <v>81</v>
      </c>
      <c r="H30" s="4">
        <f t="shared" si="1"/>
        <v>0</v>
      </c>
      <c r="I30" s="4"/>
      <c r="J30" s="4"/>
      <c r="K30" s="2">
        <f t="shared" si="3"/>
        <v>324</v>
      </c>
      <c r="L30" s="2"/>
      <c r="N30" s="23"/>
      <c r="O30" s="23"/>
      <c r="P30" s="23"/>
      <c r="Q30" s="23"/>
      <c r="R30" s="22">
        <f t="shared" si="11"/>
        <v>0</v>
      </c>
      <c r="S30" s="26">
        <v>120</v>
      </c>
      <c r="T30" s="26"/>
      <c r="U30" s="26"/>
      <c r="V30" s="26"/>
      <c r="W30" s="22">
        <f t="shared" si="4"/>
        <v>204</v>
      </c>
    </row>
    <row r="31" spans="1:23" x14ac:dyDescent="0.25">
      <c r="A31" s="2" t="s">
        <v>59</v>
      </c>
      <c r="B31" s="2">
        <v>25</v>
      </c>
      <c r="C31" s="1">
        <f t="shared" si="5"/>
        <v>250</v>
      </c>
      <c r="D31" s="1">
        <v>250</v>
      </c>
      <c r="E31" s="1">
        <f t="shared" si="0"/>
        <v>62.5</v>
      </c>
      <c r="F31" s="2">
        <f t="shared" si="6"/>
        <v>100</v>
      </c>
      <c r="G31" s="1">
        <f t="shared" si="7"/>
        <v>25</v>
      </c>
      <c r="H31" s="4">
        <f t="shared" si="1"/>
        <v>0</v>
      </c>
      <c r="I31" s="4"/>
      <c r="J31" s="4"/>
      <c r="K31" s="2">
        <f t="shared" si="3"/>
        <v>100</v>
      </c>
      <c r="L31" s="2"/>
      <c r="N31" s="23"/>
      <c r="O31" s="23"/>
      <c r="P31" s="23">
        <v>100</v>
      </c>
      <c r="Q31" s="23"/>
      <c r="R31" s="22">
        <f t="shared" si="11"/>
        <v>100</v>
      </c>
      <c r="S31" s="26"/>
      <c r="T31" s="26"/>
      <c r="U31" s="26"/>
      <c r="V31" s="26"/>
      <c r="W31" s="22">
        <f t="shared" si="4"/>
        <v>0</v>
      </c>
    </row>
    <row r="32" spans="1:23" x14ac:dyDescent="0.25">
      <c r="A32" s="2" t="s">
        <v>60</v>
      </c>
      <c r="B32" s="2">
        <v>49</v>
      </c>
      <c r="C32" s="1">
        <f t="shared" si="5"/>
        <v>490</v>
      </c>
      <c r="D32" s="1">
        <v>490</v>
      </c>
      <c r="E32" s="1">
        <f t="shared" si="0"/>
        <v>122.5</v>
      </c>
      <c r="F32" s="2">
        <f t="shared" si="6"/>
        <v>196</v>
      </c>
      <c r="G32" s="1">
        <f t="shared" si="7"/>
        <v>49</v>
      </c>
      <c r="H32" s="4">
        <f t="shared" si="1"/>
        <v>0</v>
      </c>
      <c r="I32" s="4"/>
      <c r="J32" s="4"/>
      <c r="K32" s="2">
        <f t="shared" si="3"/>
        <v>196</v>
      </c>
      <c r="L32" s="2"/>
      <c r="N32" s="23"/>
      <c r="O32" s="23"/>
      <c r="P32" s="23">
        <v>75</v>
      </c>
      <c r="Q32" s="23"/>
      <c r="R32" s="22">
        <f t="shared" si="11"/>
        <v>75</v>
      </c>
      <c r="S32" s="26">
        <v>120</v>
      </c>
      <c r="T32" s="26"/>
      <c r="U32" s="26"/>
      <c r="V32" s="26"/>
      <c r="W32" s="22">
        <f t="shared" si="4"/>
        <v>1</v>
      </c>
    </row>
    <row r="33" spans="1:23" x14ac:dyDescent="0.25">
      <c r="A33" s="2"/>
      <c r="B33" s="14">
        <v>0</v>
      </c>
      <c r="C33" s="1">
        <f t="shared" si="5"/>
        <v>0</v>
      </c>
      <c r="D33" s="1">
        <v>0</v>
      </c>
      <c r="E33" s="1">
        <f t="shared" si="0"/>
        <v>0</v>
      </c>
      <c r="F33" s="2">
        <f t="shared" si="6"/>
        <v>0</v>
      </c>
      <c r="G33" s="1">
        <f t="shared" si="7"/>
        <v>0</v>
      </c>
      <c r="H33" s="4">
        <f t="shared" si="1"/>
        <v>0</v>
      </c>
      <c r="I33" s="4"/>
      <c r="J33" s="4"/>
      <c r="K33" s="2">
        <f t="shared" si="3"/>
        <v>0</v>
      </c>
      <c r="L33" s="2"/>
      <c r="N33" s="23"/>
      <c r="O33" s="23"/>
      <c r="P33" s="23"/>
      <c r="Q33" s="23"/>
      <c r="R33" s="22">
        <f t="shared" si="11"/>
        <v>0</v>
      </c>
      <c r="S33" s="26"/>
      <c r="T33" s="26"/>
      <c r="U33" s="26"/>
      <c r="V33" s="26"/>
      <c r="W33" s="22">
        <f t="shared" si="4"/>
        <v>0</v>
      </c>
    </row>
    <row r="34" spans="1:23" x14ac:dyDescent="0.25">
      <c r="A34" s="2" t="s">
        <v>61</v>
      </c>
      <c r="B34" s="2">
        <v>62</v>
      </c>
      <c r="C34" s="1">
        <f t="shared" si="5"/>
        <v>620</v>
      </c>
      <c r="D34" s="1">
        <v>567.5</v>
      </c>
      <c r="E34" s="1">
        <f t="shared" si="0"/>
        <v>155</v>
      </c>
      <c r="F34" s="2">
        <f t="shared" si="6"/>
        <v>248</v>
      </c>
      <c r="G34" s="1">
        <f t="shared" si="7"/>
        <v>62</v>
      </c>
      <c r="H34" s="4">
        <f t="shared" si="1"/>
        <v>52.5</v>
      </c>
      <c r="I34" s="4"/>
      <c r="J34" s="4"/>
      <c r="K34" s="2">
        <f t="shared" si="3"/>
        <v>195.5</v>
      </c>
      <c r="L34" s="2"/>
      <c r="N34" s="23"/>
      <c r="O34" s="23"/>
      <c r="P34" s="23"/>
      <c r="Q34" s="23"/>
      <c r="R34" s="22">
        <f t="shared" si="11"/>
        <v>0</v>
      </c>
      <c r="S34" s="26"/>
      <c r="T34" s="26">
        <v>195.5</v>
      </c>
      <c r="U34" s="26"/>
      <c r="V34" s="26"/>
      <c r="W34" s="22">
        <f t="shared" si="4"/>
        <v>0</v>
      </c>
    </row>
    <row r="35" spans="1:23" x14ac:dyDescent="0.25">
      <c r="A35" s="2" t="s">
        <v>62</v>
      </c>
      <c r="B35" s="2">
        <v>95</v>
      </c>
      <c r="C35" s="1">
        <f t="shared" si="5"/>
        <v>950</v>
      </c>
      <c r="D35" s="1">
        <v>950</v>
      </c>
      <c r="E35" s="1">
        <f t="shared" si="0"/>
        <v>237.5</v>
      </c>
      <c r="F35" s="2">
        <f t="shared" si="6"/>
        <v>380</v>
      </c>
      <c r="G35" s="1">
        <f t="shared" si="7"/>
        <v>95</v>
      </c>
      <c r="H35" s="4">
        <f t="shared" si="1"/>
        <v>0</v>
      </c>
      <c r="I35" s="4"/>
      <c r="J35" s="4">
        <v>50</v>
      </c>
      <c r="K35" s="2">
        <f t="shared" si="3"/>
        <v>430</v>
      </c>
      <c r="L35" s="2" t="s">
        <v>78</v>
      </c>
      <c r="N35" s="23">
        <v>270</v>
      </c>
      <c r="O35" s="23"/>
      <c r="P35" s="23"/>
      <c r="Q35" s="23"/>
      <c r="R35" s="22">
        <f>SUM(N35:Q35)</f>
        <v>270</v>
      </c>
      <c r="S35" s="26">
        <v>120</v>
      </c>
      <c r="T35" s="26"/>
      <c r="U35" s="26"/>
      <c r="V35" s="26"/>
      <c r="W35" s="22">
        <f t="shared" si="4"/>
        <v>40</v>
      </c>
    </row>
    <row r="36" spans="1:23" x14ac:dyDescent="0.25">
      <c r="A36" s="2" t="s">
        <v>63</v>
      </c>
      <c r="B36" s="2">
        <v>12</v>
      </c>
      <c r="C36" s="1">
        <f t="shared" si="5"/>
        <v>120</v>
      </c>
      <c r="D36" s="1">
        <v>120</v>
      </c>
      <c r="E36" s="1">
        <f>B36*2.5</f>
        <v>30</v>
      </c>
      <c r="F36" s="2">
        <f t="shared" si="6"/>
        <v>48</v>
      </c>
      <c r="G36" s="1">
        <f t="shared" si="7"/>
        <v>12</v>
      </c>
      <c r="H36" s="4">
        <f>C36-D36</f>
        <v>0</v>
      </c>
      <c r="I36" s="4"/>
      <c r="J36" s="4"/>
      <c r="K36" s="2">
        <f t="shared" si="3"/>
        <v>48</v>
      </c>
      <c r="L36" s="2" t="s">
        <v>85</v>
      </c>
      <c r="N36" s="23">
        <v>48</v>
      </c>
      <c r="O36" s="23"/>
      <c r="P36" s="23"/>
      <c r="Q36" s="23"/>
      <c r="R36" s="22">
        <f>SUM(N36:Q36)</f>
        <v>48</v>
      </c>
      <c r="S36" s="26"/>
      <c r="T36" s="26"/>
      <c r="U36" s="26"/>
      <c r="V36" s="26"/>
      <c r="W36" s="22">
        <f t="shared" si="4"/>
        <v>0</v>
      </c>
    </row>
    <row r="37" spans="1:23" x14ac:dyDescent="0.25">
      <c r="A37" s="2" t="s">
        <v>64</v>
      </c>
      <c r="B37" s="2">
        <v>55</v>
      </c>
      <c r="C37" s="1">
        <f t="shared" si="5"/>
        <v>550</v>
      </c>
      <c r="D37" s="1">
        <v>550</v>
      </c>
      <c r="E37" s="1">
        <f>B37*2.5</f>
        <v>137.5</v>
      </c>
      <c r="F37" s="2">
        <f t="shared" si="6"/>
        <v>220</v>
      </c>
      <c r="G37" s="1">
        <f t="shared" si="7"/>
        <v>55</v>
      </c>
      <c r="H37" s="4">
        <f>C37-D37</f>
        <v>0</v>
      </c>
      <c r="I37" s="4">
        <v>132</v>
      </c>
      <c r="J37" s="4">
        <v>50</v>
      </c>
      <c r="K37" s="2">
        <f t="shared" si="3"/>
        <v>402</v>
      </c>
      <c r="L37" s="2"/>
      <c r="N37" s="23">
        <v>270</v>
      </c>
      <c r="O37" s="23"/>
      <c r="P37" s="23"/>
      <c r="Q37" s="23"/>
      <c r="R37" s="22">
        <f>SUM(N37:Q37)</f>
        <v>270</v>
      </c>
      <c r="S37" s="26">
        <v>120</v>
      </c>
      <c r="T37" s="26"/>
      <c r="U37" s="26"/>
      <c r="V37" s="26"/>
      <c r="W37" s="22">
        <f t="shared" si="4"/>
        <v>12</v>
      </c>
    </row>
    <row r="38" spans="1:23" x14ac:dyDescent="0.25">
      <c r="A38" s="2" t="s">
        <v>65</v>
      </c>
      <c r="B38" s="2">
        <v>37</v>
      </c>
      <c r="C38" s="1">
        <f t="shared" si="5"/>
        <v>370</v>
      </c>
      <c r="D38" s="1">
        <v>370</v>
      </c>
      <c r="E38" s="1">
        <f>B38*2.5</f>
        <v>92.5</v>
      </c>
      <c r="F38" s="2">
        <f t="shared" si="6"/>
        <v>148</v>
      </c>
      <c r="G38" s="1">
        <f t="shared" si="7"/>
        <v>37</v>
      </c>
      <c r="H38" s="4">
        <f>C38-D38</f>
        <v>0</v>
      </c>
      <c r="I38" s="4"/>
      <c r="J38" s="4"/>
      <c r="K38" s="2">
        <f t="shared" si="3"/>
        <v>148</v>
      </c>
      <c r="L38" s="2"/>
      <c r="N38" s="23">
        <v>146</v>
      </c>
      <c r="O38" s="23"/>
      <c r="P38" s="23"/>
      <c r="Q38" s="23"/>
      <c r="R38" s="22">
        <f>SUM(N38:Q38)</f>
        <v>146</v>
      </c>
      <c r="S38" s="26"/>
      <c r="T38" s="26"/>
      <c r="U38" s="26"/>
      <c r="V38" s="26"/>
      <c r="W38" s="22">
        <f t="shared" si="4"/>
        <v>2</v>
      </c>
    </row>
    <row r="39" spans="1:23" x14ac:dyDescent="0.25">
      <c r="A39" s="2" t="s">
        <v>66</v>
      </c>
      <c r="B39" s="2">
        <v>32</v>
      </c>
      <c r="C39" s="1">
        <f t="shared" si="5"/>
        <v>320</v>
      </c>
      <c r="D39" s="1">
        <v>320</v>
      </c>
      <c r="E39" s="1">
        <f t="shared" ref="E39:E56" si="12">B39*2.5</f>
        <v>80</v>
      </c>
      <c r="F39" s="2">
        <f t="shared" si="6"/>
        <v>128</v>
      </c>
      <c r="G39" s="1">
        <f t="shared" si="7"/>
        <v>32</v>
      </c>
      <c r="H39" s="4">
        <f t="shared" ref="H39:H56" si="13">C39-D39</f>
        <v>0</v>
      </c>
      <c r="I39" s="4"/>
      <c r="J39" s="4"/>
      <c r="K39" s="2">
        <f t="shared" si="3"/>
        <v>128</v>
      </c>
      <c r="L39" s="2"/>
      <c r="N39" s="23">
        <v>126</v>
      </c>
      <c r="O39" s="23"/>
      <c r="P39" s="23"/>
      <c r="Q39" s="23"/>
      <c r="R39" s="22">
        <f t="shared" ref="R39:R44" si="14">SUM(N39:Q39)</f>
        <v>126</v>
      </c>
      <c r="S39" s="26"/>
      <c r="T39" s="26"/>
      <c r="U39" s="26"/>
      <c r="V39" s="26"/>
      <c r="W39" s="22">
        <f t="shared" si="4"/>
        <v>2</v>
      </c>
    </row>
    <row r="40" spans="1:23" x14ac:dyDescent="0.25">
      <c r="A40" s="2" t="s">
        <v>67</v>
      </c>
      <c r="B40" s="2">
        <v>37</v>
      </c>
      <c r="C40" s="1">
        <f t="shared" si="5"/>
        <v>370</v>
      </c>
      <c r="D40" s="1">
        <v>370</v>
      </c>
      <c r="E40" s="1">
        <f t="shared" si="12"/>
        <v>92.5</v>
      </c>
      <c r="F40" s="2">
        <f t="shared" si="6"/>
        <v>148</v>
      </c>
      <c r="G40" s="1">
        <f t="shared" si="7"/>
        <v>37</v>
      </c>
      <c r="H40" s="4">
        <f t="shared" si="13"/>
        <v>0</v>
      </c>
      <c r="I40" s="4"/>
      <c r="J40" s="4"/>
      <c r="K40" s="2">
        <f t="shared" si="3"/>
        <v>148</v>
      </c>
      <c r="L40" s="2"/>
      <c r="N40" s="23">
        <v>0</v>
      </c>
      <c r="O40" s="23"/>
      <c r="P40" s="23"/>
      <c r="Q40" s="23"/>
      <c r="R40" s="22">
        <f t="shared" si="14"/>
        <v>0</v>
      </c>
      <c r="S40" s="26">
        <v>120</v>
      </c>
      <c r="T40" s="26"/>
      <c r="U40" s="26"/>
      <c r="V40" s="26"/>
      <c r="W40" s="22">
        <f t="shared" si="4"/>
        <v>28</v>
      </c>
    </row>
    <row r="41" spans="1:23" x14ac:dyDescent="0.25">
      <c r="A41" s="2" t="s">
        <v>68</v>
      </c>
      <c r="B41" s="2">
        <v>37</v>
      </c>
      <c r="C41" s="1">
        <f t="shared" si="5"/>
        <v>370</v>
      </c>
      <c r="D41" s="1">
        <v>370</v>
      </c>
      <c r="E41" s="1">
        <f t="shared" si="12"/>
        <v>92.5</v>
      </c>
      <c r="F41" s="2">
        <f t="shared" si="6"/>
        <v>148</v>
      </c>
      <c r="G41" s="1">
        <f t="shared" si="7"/>
        <v>37</v>
      </c>
      <c r="H41" s="4">
        <f t="shared" si="13"/>
        <v>0</v>
      </c>
      <c r="I41" s="4"/>
      <c r="J41" s="4"/>
      <c r="K41" s="2">
        <f t="shared" si="3"/>
        <v>148</v>
      </c>
      <c r="L41" s="2"/>
      <c r="N41" s="23">
        <v>146</v>
      </c>
      <c r="O41" s="23"/>
      <c r="P41" s="23"/>
      <c r="Q41" s="23"/>
      <c r="R41" s="22">
        <f t="shared" si="14"/>
        <v>146</v>
      </c>
      <c r="S41" s="26"/>
      <c r="T41" s="26"/>
      <c r="U41" s="26"/>
      <c r="V41" s="26"/>
      <c r="W41" s="22">
        <f t="shared" si="4"/>
        <v>2</v>
      </c>
    </row>
    <row r="42" spans="1:23" x14ac:dyDescent="0.25">
      <c r="A42" s="2" t="s">
        <v>69</v>
      </c>
      <c r="B42" s="2">
        <v>25</v>
      </c>
      <c r="C42" s="1">
        <f t="shared" si="5"/>
        <v>250</v>
      </c>
      <c r="D42" s="1">
        <v>250</v>
      </c>
      <c r="E42" s="1">
        <f t="shared" si="12"/>
        <v>62.5</v>
      </c>
      <c r="F42" s="2">
        <f t="shared" si="6"/>
        <v>100</v>
      </c>
      <c r="G42" s="1">
        <f t="shared" si="7"/>
        <v>25</v>
      </c>
      <c r="H42" s="4">
        <f t="shared" si="13"/>
        <v>0</v>
      </c>
      <c r="I42" s="4"/>
      <c r="J42" s="4"/>
      <c r="K42" s="2">
        <f t="shared" si="3"/>
        <v>100</v>
      </c>
      <c r="L42" s="2"/>
      <c r="N42" s="23"/>
      <c r="O42" s="23"/>
      <c r="P42" s="23"/>
      <c r="Q42" s="23"/>
      <c r="R42" s="22">
        <f t="shared" si="14"/>
        <v>0</v>
      </c>
      <c r="S42" s="26">
        <v>100</v>
      </c>
      <c r="T42" s="26"/>
      <c r="U42" s="26"/>
      <c r="V42" s="26"/>
      <c r="W42" s="22">
        <f t="shared" si="4"/>
        <v>0</v>
      </c>
    </row>
    <row r="43" spans="1:23" x14ac:dyDescent="0.25">
      <c r="A43" s="2"/>
      <c r="B43" s="14">
        <v>0</v>
      </c>
      <c r="C43" s="1">
        <f t="shared" si="5"/>
        <v>0</v>
      </c>
      <c r="D43" s="1">
        <v>0</v>
      </c>
      <c r="E43" s="1">
        <f t="shared" si="12"/>
        <v>0</v>
      </c>
      <c r="F43" s="2">
        <f t="shared" si="6"/>
        <v>0</v>
      </c>
      <c r="G43" s="1">
        <f t="shared" si="7"/>
        <v>0</v>
      </c>
      <c r="H43" s="4">
        <f t="shared" si="13"/>
        <v>0</v>
      </c>
      <c r="I43" s="4"/>
      <c r="J43" s="4"/>
      <c r="K43" s="2">
        <f t="shared" si="3"/>
        <v>0</v>
      </c>
      <c r="L43" s="2"/>
      <c r="N43" s="23"/>
      <c r="O43" s="23"/>
      <c r="P43" s="23"/>
      <c r="Q43" s="23"/>
      <c r="R43" s="22">
        <f t="shared" si="14"/>
        <v>0</v>
      </c>
      <c r="S43" s="26"/>
      <c r="T43" s="26"/>
      <c r="U43" s="26"/>
      <c r="V43" s="26"/>
      <c r="W43" s="22">
        <f t="shared" si="4"/>
        <v>0</v>
      </c>
    </row>
    <row r="44" spans="1:23" x14ac:dyDescent="0.25">
      <c r="A44" s="2" t="s">
        <v>70</v>
      </c>
      <c r="B44" s="2">
        <v>46</v>
      </c>
      <c r="C44" s="1">
        <f t="shared" si="5"/>
        <v>460</v>
      </c>
      <c r="D44" s="1">
        <v>460</v>
      </c>
      <c r="E44" s="1">
        <f t="shared" si="12"/>
        <v>115</v>
      </c>
      <c r="F44" s="2">
        <f t="shared" si="6"/>
        <v>184</v>
      </c>
      <c r="G44" s="1">
        <f t="shared" si="7"/>
        <v>46</v>
      </c>
      <c r="H44" s="4">
        <f t="shared" si="13"/>
        <v>0</v>
      </c>
      <c r="I44" s="4"/>
      <c r="J44" s="4"/>
      <c r="K44" s="2">
        <f t="shared" si="3"/>
        <v>184</v>
      </c>
      <c r="L44" s="2" t="s">
        <v>84</v>
      </c>
      <c r="N44" s="23"/>
      <c r="O44" s="23">
        <v>184</v>
      </c>
      <c r="P44" s="23"/>
      <c r="Q44" s="23"/>
      <c r="R44" s="22">
        <f t="shared" si="14"/>
        <v>184</v>
      </c>
      <c r="S44" s="26"/>
      <c r="T44" s="26"/>
      <c r="U44" s="26"/>
      <c r="V44" s="26"/>
      <c r="W44" s="22">
        <f t="shared" si="4"/>
        <v>0</v>
      </c>
    </row>
    <row r="45" spans="1:23" x14ac:dyDescent="0.25">
      <c r="A45" s="2" t="s">
        <v>71</v>
      </c>
      <c r="B45" s="2">
        <v>8</v>
      </c>
      <c r="C45" s="1">
        <f t="shared" si="5"/>
        <v>80</v>
      </c>
      <c r="D45" s="1">
        <v>80</v>
      </c>
      <c r="E45" s="1">
        <f t="shared" si="12"/>
        <v>20</v>
      </c>
      <c r="F45" s="2">
        <f t="shared" si="6"/>
        <v>32</v>
      </c>
      <c r="G45" s="1">
        <f t="shared" si="7"/>
        <v>8</v>
      </c>
      <c r="H45" s="4">
        <f t="shared" si="13"/>
        <v>0</v>
      </c>
      <c r="I45" s="4"/>
      <c r="J45" s="4"/>
      <c r="K45" s="2">
        <f t="shared" si="3"/>
        <v>32</v>
      </c>
      <c r="L45" s="2" t="s">
        <v>86</v>
      </c>
      <c r="N45" s="23"/>
      <c r="O45" s="23">
        <v>30</v>
      </c>
      <c r="P45" s="23"/>
      <c r="Q45" s="23"/>
      <c r="R45" s="22">
        <f t="shared" ref="R45:R51" si="15">SUM(N45:Q45)</f>
        <v>30</v>
      </c>
      <c r="S45" s="26"/>
      <c r="T45" s="26"/>
      <c r="U45" s="26"/>
      <c r="V45" s="26"/>
      <c r="W45" s="22">
        <f t="shared" si="4"/>
        <v>2</v>
      </c>
    </row>
    <row r="46" spans="1:23" x14ac:dyDescent="0.25">
      <c r="A46" s="14" t="s">
        <v>72</v>
      </c>
      <c r="B46" s="14">
        <v>25</v>
      </c>
      <c r="C46" s="1">
        <f t="shared" si="5"/>
        <v>250</v>
      </c>
      <c r="D46" s="1">
        <v>180</v>
      </c>
      <c r="E46" s="1">
        <f t="shared" si="12"/>
        <v>62.5</v>
      </c>
      <c r="F46" s="2">
        <f t="shared" si="6"/>
        <v>100</v>
      </c>
      <c r="G46" s="1">
        <f t="shared" si="7"/>
        <v>25</v>
      </c>
      <c r="H46" s="4">
        <f t="shared" si="13"/>
        <v>70</v>
      </c>
      <c r="I46" s="4"/>
      <c r="J46" s="4"/>
      <c r="K46" s="2">
        <f t="shared" si="3"/>
        <v>30</v>
      </c>
      <c r="L46" s="2"/>
      <c r="N46" s="23"/>
      <c r="O46" s="23"/>
      <c r="P46" s="23"/>
      <c r="Q46" s="23"/>
      <c r="R46" s="22">
        <f t="shared" si="15"/>
        <v>0</v>
      </c>
      <c r="S46" s="26"/>
      <c r="T46" s="26"/>
      <c r="U46" s="26"/>
      <c r="V46" s="26"/>
      <c r="W46" s="22">
        <f t="shared" si="4"/>
        <v>30</v>
      </c>
    </row>
    <row r="47" spans="1:23" x14ac:dyDescent="0.25">
      <c r="A47" s="2" t="s">
        <v>73</v>
      </c>
      <c r="B47" s="14">
        <v>48</v>
      </c>
      <c r="C47" s="1">
        <f t="shared" si="5"/>
        <v>480</v>
      </c>
      <c r="D47" s="1">
        <v>480</v>
      </c>
      <c r="E47" s="1">
        <f t="shared" si="12"/>
        <v>120</v>
      </c>
      <c r="F47" s="2">
        <f t="shared" si="6"/>
        <v>192</v>
      </c>
      <c r="G47" s="1">
        <f t="shared" si="7"/>
        <v>48</v>
      </c>
      <c r="H47" s="4">
        <f t="shared" si="13"/>
        <v>0</v>
      </c>
      <c r="I47" s="4"/>
      <c r="J47" s="4"/>
      <c r="K47" s="2">
        <f t="shared" si="3"/>
        <v>192</v>
      </c>
      <c r="L47" s="2"/>
      <c r="N47" s="23"/>
      <c r="O47" s="23">
        <v>192</v>
      </c>
      <c r="P47" s="23"/>
      <c r="Q47" s="23"/>
      <c r="R47" s="22">
        <f t="shared" si="15"/>
        <v>192</v>
      </c>
      <c r="S47" s="26"/>
      <c r="T47" s="26"/>
      <c r="U47" s="26"/>
      <c r="V47" s="26"/>
      <c r="W47" s="22">
        <f t="shared" si="4"/>
        <v>0</v>
      </c>
    </row>
    <row r="48" spans="1:23" x14ac:dyDescent="0.25">
      <c r="A48" s="2"/>
      <c r="B48" s="14">
        <v>0</v>
      </c>
      <c r="C48" s="1">
        <f t="shared" si="5"/>
        <v>0</v>
      </c>
      <c r="D48" s="1">
        <v>0</v>
      </c>
      <c r="E48" s="1">
        <f t="shared" si="12"/>
        <v>0</v>
      </c>
      <c r="F48" s="2">
        <f t="shared" si="6"/>
        <v>0</v>
      </c>
      <c r="G48" s="1">
        <f t="shared" si="7"/>
        <v>0</v>
      </c>
      <c r="H48" s="4">
        <f t="shared" si="13"/>
        <v>0</v>
      </c>
      <c r="I48" s="4"/>
      <c r="J48" s="4"/>
      <c r="K48" s="2">
        <f t="shared" si="3"/>
        <v>0</v>
      </c>
      <c r="L48" s="2"/>
      <c r="N48" s="23"/>
      <c r="O48" s="23"/>
      <c r="P48" s="23"/>
      <c r="Q48" s="23"/>
      <c r="R48" s="22">
        <f t="shared" si="15"/>
        <v>0</v>
      </c>
      <c r="S48" s="26"/>
      <c r="T48" s="26"/>
      <c r="U48" s="26"/>
      <c r="V48" s="26"/>
      <c r="W48" s="22">
        <f t="shared" si="4"/>
        <v>0</v>
      </c>
    </row>
    <row r="49" spans="1:24" ht="15" customHeight="1" x14ac:dyDescent="0.25">
      <c r="A49" s="2" t="s">
        <v>92</v>
      </c>
      <c r="B49" s="14">
        <v>25</v>
      </c>
      <c r="C49" s="1">
        <f t="shared" si="5"/>
        <v>250</v>
      </c>
      <c r="D49" s="1">
        <v>0</v>
      </c>
      <c r="E49" s="1">
        <f t="shared" si="12"/>
        <v>62.5</v>
      </c>
      <c r="F49" s="2">
        <f t="shared" si="6"/>
        <v>100</v>
      </c>
      <c r="G49" s="1">
        <f t="shared" si="7"/>
        <v>25</v>
      </c>
      <c r="H49" s="4">
        <f t="shared" si="13"/>
        <v>250</v>
      </c>
      <c r="I49" s="4"/>
      <c r="J49" s="4"/>
      <c r="K49" s="2">
        <f t="shared" si="3"/>
        <v>0</v>
      </c>
      <c r="L49" s="2" t="s">
        <v>90</v>
      </c>
      <c r="N49" s="23"/>
      <c r="O49" s="23"/>
      <c r="P49" s="23"/>
      <c r="Q49" s="23"/>
      <c r="R49" s="22">
        <f t="shared" si="15"/>
        <v>0</v>
      </c>
      <c r="S49" s="26"/>
      <c r="T49" s="26"/>
      <c r="U49" s="26"/>
      <c r="V49" s="26"/>
      <c r="W49" s="22">
        <f t="shared" si="4"/>
        <v>0</v>
      </c>
    </row>
    <row r="50" spans="1:24" ht="15" customHeight="1" x14ac:dyDescent="0.25">
      <c r="A50" s="1" t="s">
        <v>93</v>
      </c>
      <c r="B50" s="2">
        <v>25</v>
      </c>
      <c r="C50" s="1">
        <f t="shared" si="5"/>
        <v>250</v>
      </c>
      <c r="D50" s="1">
        <v>0</v>
      </c>
      <c r="E50" s="1">
        <f t="shared" si="12"/>
        <v>62.5</v>
      </c>
      <c r="F50" s="2">
        <f t="shared" si="6"/>
        <v>100</v>
      </c>
      <c r="G50" s="1">
        <f t="shared" si="7"/>
        <v>25</v>
      </c>
      <c r="H50" s="4">
        <f t="shared" si="13"/>
        <v>250</v>
      </c>
      <c r="I50" s="4"/>
      <c r="J50" s="4"/>
      <c r="K50" s="2">
        <f t="shared" si="3"/>
        <v>0</v>
      </c>
      <c r="L50" s="2" t="s">
        <v>91</v>
      </c>
      <c r="N50" s="23"/>
      <c r="O50" s="23"/>
      <c r="P50" s="23"/>
      <c r="Q50" s="23"/>
      <c r="R50" s="22">
        <f t="shared" si="15"/>
        <v>0</v>
      </c>
      <c r="S50" s="26"/>
      <c r="T50" s="26"/>
      <c r="U50" s="26"/>
      <c r="V50" s="26"/>
      <c r="W50" s="22">
        <f t="shared" si="4"/>
        <v>0</v>
      </c>
    </row>
    <row r="51" spans="1:24" ht="15" customHeight="1" x14ac:dyDescent="0.25">
      <c r="A51" s="2"/>
      <c r="B51" s="14">
        <v>0</v>
      </c>
      <c r="C51" s="1">
        <f t="shared" si="5"/>
        <v>0</v>
      </c>
      <c r="D51" s="1">
        <v>0</v>
      </c>
      <c r="E51" s="1">
        <f t="shared" si="12"/>
        <v>0</v>
      </c>
      <c r="F51" s="2">
        <f t="shared" si="6"/>
        <v>0</v>
      </c>
      <c r="G51" s="1">
        <f t="shared" si="7"/>
        <v>0</v>
      </c>
      <c r="H51" s="4">
        <f t="shared" si="13"/>
        <v>0</v>
      </c>
      <c r="I51" s="4"/>
      <c r="J51" s="4"/>
      <c r="K51" s="2">
        <f t="shared" si="3"/>
        <v>0</v>
      </c>
      <c r="L51" s="2"/>
      <c r="M51" s="19" t="s">
        <v>1</v>
      </c>
      <c r="N51" s="23"/>
      <c r="O51" s="23"/>
      <c r="P51" s="23"/>
      <c r="Q51" s="23"/>
      <c r="R51" s="22">
        <f t="shared" si="15"/>
        <v>0</v>
      </c>
      <c r="S51" s="26"/>
      <c r="T51" s="26"/>
      <c r="U51" s="26"/>
      <c r="V51" s="26"/>
      <c r="W51" s="22">
        <f t="shared" si="4"/>
        <v>0</v>
      </c>
    </row>
    <row r="52" spans="1:24" x14ac:dyDescent="0.25">
      <c r="A52" s="2" t="s">
        <v>16</v>
      </c>
      <c r="B52" s="14">
        <v>0</v>
      </c>
      <c r="C52" s="1">
        <f t="shared" si="5"/>
        <v>0</v>
      </c>
      <c r="D52" s="1">
        <v>0</v>
      </c>
      <c r="E52" s="1">
        <f t="shared" si="12"/>
        <v>0</v>
      </c>
      <c r="F52" s="2">
        <f t="shared" si="6"/>
        <v>0</v>
      </c>
      <c r="G52" s="1">
        <f t="shared" si="7"/>
        <v>0</v>
      </c>
      <c r="H52" s="4">
        <f t="shared" si="13"/>
        <v>0</v>
      </c>
      <c r="I52" s="4"/>
      <c r="J52" s="4"/>
      <c r="K52" s="2">
        <f t="shared" si="3"/>
        <v>0</v>
      </c>
      <c r="L52" s="2"/>
      <c r="N52" s="23"/>
      <c r="O52" s="23"/>
      <c r="P52" s="23"/>
      <c r="Q52" s="23"/>
      <c r="R52" s="22"/>
      <c r="S52" s="26"/>
      <c r="T52" s="26"/>
      <c r="U52" s="26"/>
      <c r="V52" s="26"/>
      <c r="W52" s="22">
        <f t="shared" si="4"/>
        <v>0</v>
      </c>
    </row>
    <row r="53" spans="1:24" x14ac:dyDescent="0.25">
      <c r="A53" s="1"/>
      <c r="B53" s="14">
        <v>0</v>
      </c>
      <c r="C53" s="1">
        <f t="shared" si="5"/>
        <v>0</v>
      </c>
      <c r="D53" s="1">
        <v>0</v>
      </c>
      <c r="E53" s="1">
        <f t="shared" si="12"/>
        <v>0</v>
      </c>
      <c r="F53" s="2">
        <f t="shared" si="6"/>
        <v>0</v>
      </c>
      <c r="G53" s="1">
        <f t="shared" si="7"/>
        <v>0</v>
      </c>
      <c r="H53" s="4">
        <f t="shared" si="13"/>
        <v>0</v>
      </c>
      <c r="I53" s="4"/>
      <c r="J53" s="4"/>
      <c r="K53" s="2">
        <f t="shared" si="3"/>
        <v>0</v>
      </c>
      <c r="L53" s="2"/>
      <c r="N53" s="23"/>
      <c r="O53" s="23"/>
      <c r="P53" s="23"/>
      <c r="Q53" s="23"/>
      <c r="R53" s="23"/>
      <c r="S53" s="23"/>
      <c r="T53" s="23"/>
      <c r="U53" s="23"/>
      <c r="V53" s="23"/>
      <c r="W53" s="22">
        <f t="shared" si="4"/>
        <v>0</v>
      </c>
      <c r="X53" t="s">
        <v>1</v>
      </c>
    </row>
    <row r="54" spans="1:24" ht="30" x14ac:dyDescent="0.25">
      <c r="A54" s="9" t="s">
        <v>17</v>
      </c>
      <c r="B54" s="2">
        <v>3</v>
      </c>
      <c r="C54" s="1">
        <f t="shared" si="5"/>
        <v>30</v>
      </c>
      <c r="D54" s="1">
        <v>0</v>
      </c>
      <c r="E54" s="1">
        <f t="shared" si="12"/>
        <v>7.5</v>
      </c>
      <c r="F54" s="2">
        <f t="shared" si="6"/>
        <v>12</v>
      </c>
      <c r="G54" s="1">
        <f t="shared" si="7"/>
        <v>3</v>
      </c>
      <c r="H54" s="4">
        <f t="shared" si="13"/>
        <v>30</v>
      </c>
      <c r="I54" s="4"/>
      <c r="J54" s="4"/>
      <c r="K54" s="2">
        <f t="shared" si="3"/>
        <v>0</v>
      </c>
      <c r="L54" s="41" t="s">
        <v>32</v>
      </c>
      <c r="N54" s="23"/>
      <c r="O54" s="23"/>
      <c r="P54" s="23"/>
      <c r="Q54" s="23"/>
      <c r="R54" s="23"/>
      <c r="S54" s="23"/>
      <c r="T54" s="23"/>
      <c r="U54" s="23"/>
      <c r="V54" s="23"/>
      <c r="W54" s="22"/>
      <c r="X54" t="s">
        <v>1</v>
      </c>
    </row>
    <row r="55" spans="1:24" x14ac:dyDescent="0.25">
      <c r="A55" s="9" t="s">
        <v>74</v>
      </c>
      <c r="B55" s="14">
        <v>0</v>
      </c>
      <c r="C55" s="1">
        <f t="shared" si="5"/>
        <v>0</v>
      </c>
      <c r="D55" s="1">
        <v>0</v>
      </c>
      <c r="E55" s="1">
        <f t="shared" si="12"/>
        <v>0</v>
      </c>
      <c r="F55" s="2">
        <f t="shared" si="6"/>
        <v>0</v>
      </c>
      <c r="G55" s="1">
        <f t="shared" si="7"/>
        <v>0</v>
      </c>
      <c r="H55" s="4">
        <f t="shared" si="13"/>
        <v>0</v>
      </c>
      <c r="I55" s="4">
        <v>60</v>
      </c>
      <c r="J55" s="4"/>
      <c r="K55" s="2">
        <f t="shared" si="3"/>
        <v>60</v>
      </c>
      <c r="L55" s="2"/>
      <c r="M55" s="20"/>
      <c r="N55" s="23"/>
      <c r="O55" s="23"/>
      <c r="P55" s="23"/>
      <c r="Q55" s="23"/>
      <c r="R55" s="22">
        <f>SUM(N55:Q55)</f>
        <v>0</v>
      </c>
      <c r="S55" s="23"/>
      <c r="T55" s="23"/>
      <c r="U55" s="23"/>
      <c r="V55" s="23"/>
      <c r="W55" s="22">
        <f>K55-SUM(R55:V55)</f>
        <v>60</v>
      </c>
      <c r="X55" t="s">
        <v>1</v>
      </c>
    </row>
    <row r="56" spans="1:24" x14ac:dyDescent="0.25">
      <c r="A56" s="1" t="s">
        <v>75</v>
      </c>
      <c r="B56" s="14">
        <v>38</v>
      </c>
      <c r="C56" s="1">
        <f t="shared" si="5"/>
        <v>380</v>
      </c>
      <c r="D56" s="1">
        <v>380</v>
      </c>
      <c r="E56" s="1">
        <f t="shared" si="12"/>
        <v>95</v>
      </c>
      <c r="F56" s="2">
        <f t="shared" si="6"/>
        <v>152</v>
      </c>
      <c r="G56" s="1">
        <f t="shared" si="7"/>
        <v>38</v>
      </c>
      <c r="H56" s="4">
        <f t="shared" si="13"/>
        <v>0</v>
      </c>
      <c r="I56" s="4"/>
      <c r="J56" s="4"/>
      <c r="K56" s="2">
        <f t="shared" si="3"/>
        <v>152</v>
      </c>
      <c r="L56" s="2"/>
      <c r="M56" s="21"/>
      <c r="N56" s="23">
        <v>85</v>
      </c>
      <c r="O56" s="23"/>
      <c r="P56" s="23">
        <v>25</v>
      </c>
      <c r="Q56" s="23"/>
      <c r="R56" s="22">
        <f>SUM(N56:Q56)</f>
        <v>110</v>
      </c>
      <c r="S56" s="23"/>
      <c r="T56" s="23"/>
      <c r="U56" s="23"/>
      <c r="V56" s="23"/>
      <c r="W56" s="22">
        <f>K56-SUM(R56:V56)</f>
        <v>42</v>
      </c>
    </row>
    <row r="57" spans="1:24" x14ac:dyDescent="0.25">
      <c r="F57" s="5"/>
      <c r="K57" s="5"/>
      <c r="L57" s="5"/>
      <c r="N57" s="24">
        <f>SUM(N2:N56)</f>
        <v>1622</v>
      </c>
      <c r="O57" s="24">
        <f>SUM(O2:O56)</f>
        <v>406</v>
      </c>
      <c r="P57" s="24">
        <f>SUM(P2:P56)</f>
        <v>775</v>
      </c>
      <c r="Q57" s="24">
        <f>SUM(Q2:Q56)</f>
        <v>58</v>
      </c>
      <c r="R57" s="24"/>
      <c r="S57" s="24"/>
      <c r="T57" s="24">
        <f>SUM(T2:T56)</f>
        <v>261.5</v>
      </c>
      <c r="U57" s="24"/>
      <c r="V57" s="24">
        <f>SUM(V2:V56)</f>
        <v>0</v>
      </c>
    </row>
  </sheetData>
  <conditionalFormatting sqref="H53:H56 H24:H28 H6 H2:H4 H39:H50 H16:H17 H10:H11">
    <cfRule type="cellIs" dxfId="21" priority="71" operator="greaterThan">
      <formula>0</formula>
    </cfRule>
  </conditionalFormatting>
  <conditionalFormatting sqref="W2:W54">
    <cfRule type="expression" dxfId="20" priority="69">
      <formula>W2&gt;0</formula>
    </cfRule>
  </conditionalFormatting>
  <conditionalFormatting sqref="H7:H9 H15">
    <cfRule type="cellIs" dxfId="19" priority="67" operator="greaterThan">
      <formula>0</formula>
    </cfRule>
  </conditionalFormatting>
  <conditionalFormatting sqref="H38">
    <cfRule type="cellIs" dxfId="18" priority="65" operator="greaterThan">
      <formula>0</formula>
    </cfRule>
  </conditionalFormatting>
  <conditionalFormatting sqref="H36:H37">
    <cfRule type="cellIs" dxfId="17" priority="63" operator="greaterThan">
      <formula>0</formula>
    </cfRule>
  </conditionalFormatting>
  <conditionalFormatting sqref="H29:H32">
    <cfRule type="cellIs" dxfId="16" priority="58" operator="greaterThan">
      <formula>0</formula>
    </cfRule>
  </conditionalFormatting>
  <conditionalFormatting sqref="H33:H34">
    <cfRule type="cellIs" dxfId="15" priority="56" operator="greaterThan">
      <formula>0</formula>
    </cfRule>
  </conditionalFormatting>
  <conditionalFormatting sqref="H35">
    <cfRule type="cellIs" dxfId="14" priority="54" operator="greaterThan">
      <formula>0</formula>
    </cfRule>
  </conditionalFormatting>
  <conditionalFormatting sqref="H51">
    <cfRule type="cellIs" dxfId="13" priority="47" operator="greaterThan">
      <formula>0</formula>
    </cfRule>
  </conditionalFormatting>
  <conditionalFormatting sqref="H5">
    <cfRule type="cellIs" dxfId="12" priority="45" operator="greaterThan">
      <formula>0</formula>
    </cfRule>
  </conditionalFormatting>
  <conditionalFormatting sqref="H52">
    <cfRule type="cellIs" dxfId="11" priority="42" operator="greaterThan">
      <formula>0</formula>
    </cfRule>
  </conditionalFormatting>
  <conditionalFormatting sqref="H19">
    <cfRule type="cellIs" dxfId="10" priority="38" operator="greaterThan">
      <formula>0</formula>
    </cfRule>
  </conditionalFormatting>
  <conditionalFormatting sqref="H21:H23">
    <cfRule type="cellIs" dxfId="9" priority="35" operator="greaterThan">
      <formula>0</formula>
    </cfRule>
  </conditionalFormatting>
  <conditionalFormatting sqref="H18">
    <cfRule type="cellIs" dxfId="8" priority="33" operator="greaterThan">
      <formula>0</formula>
    </cfRule>
  </conditionalFormatting>
  <conditionalFormatting sqref="H20">
    <cfRule type="cellIs" dxfId="7" priority="30" operator="greaterThan">
      <formula>0</formula>
    </cfRule>
  </conditionalFormatting>
  <conditionalFormatting sqref="H13">
    <cfRule type="cellIs" dxfId="6" priority="27" operator="greaterThan">
      <formula>0</formula>
    </cfRule>
  </conditionalFormatting>
  <conditionalFormatting sqref="H12">
    <cfRule type="cellIs" dxfId="5" priority="24" operator="greaterThan">
      <formula>0</formula>
    </cfRule>
  </conditionalFormatting>
  <conditionalFormatting sqref="H14">
    <cfRule type="cellIs" dxfId="4" priority="21" operator="greaterThan">
      <formula>0</formula>
    </cfRule>
  </conditionalFormatting>
  <conditionalFormatting sqref="K2:K48">
    <cfRule type="cellIs" dxfId="3" priority="18" operator="greaterThan">
      <formula>0</formula>
    </cfRule>
  </conditionalFormatting>
  <conditionalFormatting sqref="K49:K56">
    <cfRule type="cellIs" dxfId="2" priority="4" operator="greaterThan">
      <formula>0</formula>
    </cfRule>
  </conditionalFormatting>
  <conditionalFormatting sqref="W56">
    <cfRule type="expression" dxfId="1" priority="2">
      <formula>W56&gt;0</formula>
    </cfRule>
  </conditionalFormatting>
  <conditionalFormatting sqref="W55">
    <cfRule type="expression" dxfId="0" priority="1">
      <formula>W55&gt;0</formula>
    </cfRule>
  </conditionalFormatting>
  <pageMargins left="0.2" right="0.2" top="0.25" bottom="0.25" header="0.3" footer="0.3"/>
  <pageSetup paperSize="17" scale="94" orientation="portrait" r:id="rId1"/>
  <headerFooter>
    <oddFooter>&amp;R&amp;D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85"/>
  <sheetViews>
    <sheetView zoomScale="90" zoomScaleNormal="90" workbookViewId="0">
      <selection activeCell="A9" sqref="A9"/>
    </sheetView>
  </sheetViews>
  <sheetFormatPr defaultColWidth="9.140625" defaultRowHeight="15" x14ac:dyDescent="0.25"/>
  <cols>
    <col min="1" max="1" width="20.7109375" style="36" customWidth="1"/>
    <col min="2" max="2" width="9.140625" style="36"/>
    <col min="3" max="3" width="13.7109375" style="36" customWidth="1"/>
    <col min="4" max="5" width="9.140625" style="36" customWidth="1"/>
    <col min="6" max="6" width="9.140625" style="36"/>
    <col min="7" max="7" width="10.7109375" style="36" customWidth="1"/>
    <col min="8" max="10" width="9.140625" style="36" hidden="1" customWidth="1"/>
    <col min="11" max="11" width="11.5703125" style="36" customWidth="1"/>
    <col min="12" max="16" width="9.140625" style="36"/>
    <col min="17" max="16384" width="9.140625" style="5"/>
  </cols>
  <sheetData>
    <row r="1" spans="1:16" x14ac:dyDescent="0.25">
      <c r="A1" s="3">
        <v>43127</v>
      </c>
    </row>
    <row r="2" spans="1:16" x14ac:dyDescent="0.25">
      <c r="A2" s="36" t="s">
        <v>23</v>
      </c>
    </row>
    <row r="4" spans="1:16" x14ac:dyDescent="0.25">
      <c r="A4" s="18">
        <v>43134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x14ac:dyDescent="0.25">
      <c r="A5" s="5" t="s">
        <v>87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5">
      <c r="A7" s="18">
        <v>43137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x14ac:dyDescent="0.25">
      <c r="A8" s="5" t="s">
        <v>113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x14ac:dyDescent="0.25">
      <c r="A10" s="18">
        <v>43142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x14ac:dyDescent="0.25">
      <c r="A11" s="18" t="s">
        <v>102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x14ac:dyDescent="0.25">
      <c r="A12" s="18" t="s">
        <v>103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x14ac:dyDescent="0.25">
      <c r="A13" s="18" t="s">
        <v>104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25">
      <c r="A14" s="18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x14ac:dyDescent="0.25">
      <c r="A15" s="18">
        <v>43144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x14ac:dyDescent="0.25">
      <c r="A16" s="5" t="s">
        <v>109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25" x14ac:dyDescent="0.25">
      <c r="A17" s="5" t="s">
        <v>110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25" x14ac:dyDescent="0.25">
      <c r="A18" s="5" t="s">
        <v>111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25" x14ac:dyDescent="0.25">
      <c r="A19" s="5" t="s">
        <v>112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25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25" x14ac:dyDescent="0.25">
      <c r="A21" s="18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25" x14ac:dyDescent="0.25">
      <c r="A22" s="18">
        <v>43151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25" x14ac:dyDescent="0.25">
      <c r="A23" s="5" t="s">
        <v>88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25" x14ac:dyDescent="0.25">
      <c r="A24" s="18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25" x14ac:dyDescent="0.25">
      <c r="A25" s="18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25" x14ac:dyDescent="0.25">
      <c r="A26" s="18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25" x14ac:dyDescent="0.25">
      <c r="A27" s="18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25" x14ac:dyDescent="0.25">
      <c r="A28" s="18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25" x14ac:dyDescent="0.25">
      <c r="A29" s="18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25" x14ac:dyDescent="0.25">
      <c r="A30" s="18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25" x14ac:dyDescent="0.25">
      <c r="A31" s="5" t="s">
        <v>24</v>
      </c>
      <c r="B31" s="5"/>
      <c r="C31" s="5"/>
      <c r="D31" s="5">
        <v>141</v>
      </c>
      <c r="E31" s="5"/>
      <c r="F31" s="5"/>
      <c r="G31" s="5"/>
      <c r="H31" s="5"/>
      <c r="I31" s="5"/>
      <c r="J31" s="5"/>
      <c r="K31" s="5"/>
      <c r="L31" s="5">
        <v>141</v>
      </c>
      <c r="M31" s="17" t="s">
        <v>95</v>
      </c>
      <c r="N31" s="5"/>
      <c r="O31" s="5"/>
      <c r="P31" s="5"/>
      <c r="R31" s="27"/>
      <c r="S31" s="27"/>
      <c r="T31" s="27"/>
      <c r="U31" s="27"/>
      <c r="V31" s="27"/>
      <c r="W31" s="27"/>
      <c r="X31" s="27"/>
      <c r="Y31" s="27"/>
    </row>
    <row r="32" spans="1:25" x14ac:dyDescent="0.25">
      <c r="A32" s="5"/>
      <c r="B32" s="5"/>
      <c r="C32" s="30" t="s">
        <v>12</v>
      </c>
      <c r="D32" s="5"/>
      <c r="E32" s="5"/>
      <c r="F32" s="5"/>
      <c r="G32" s="5"/>
      <c r="H32" s="5"/>
      <c r="I32" s="5" t="s">
        <v>11</v>
      </c>
      <c r="J32" s="5"/>
      <c r="K32" s="5"/>
      <c r="L32" s="5">
        <f>L31/C42</f>
        <v>7.2307692307692308</v>
      </c>
      <c r="M32" s="17" t="s">
        <v>96</v>
      </c>
      <c r="N32" s="5"/>
      <c r="O32" s="5"/>
      <c r="P32" s="5"/>
      <c r="R32" s="27"/>
      <c r="S32" s="27"/>
      <c r="T32" s="27"/>
      <c r="U32" s="27"/>
      <c r="V32" s="27"/>
      <c r="W32" s="27"/>
      <c r="X32" s="27"/>
      <c r="Y32" s="27"/>
    </row>
    <row r="33" spans="1:25" x14ac:dyDescent="0.25">
      <c r="A33" s="29" t="s">
        <v>33</v>
      </c>
      <c r="B33" s="29"/>
      <c r="C33" s="29">
        <v>2</v>
      </c>
      <c r="D33" s="5"/>
      <c r="E33" s="5"/>
      <c r="F33" s="5"/>
      <c r="G33" s="5"/>
      <c r="H33" s="5"/>
      <c r="I33" s="5">
        <v>0</v>
      </c>
      <c r="J33" s="5"/>
      <c r="K33" s="5"/>
      <c r="L33" s="5"/>
      <c r="M33" s="5"/>
      <c r="N33" s="5"/>
      <c r="O33" s="5"/>
      <c r="P33" s="5"/>
      <c r="R33" s="27"/>
      <c r="S33" s="27"/>
      <c r="T33" s="27"/>
      <c r="U33" s="27"/>
      <c r="V33" s="27"/>
      <c r="W33" s="27"/>
      <c r="X33" s="27"/>
      <c r="Y33" s="27"/>
    </row>
    <row r="34" spans="1:25" x14ac:dyDescent="0.25">
      <c r="A34" s="29" t="s">
        <v>41</v>
      </c>
      <c r="B34" s="29"/>
      <c r="C34" s="29">
        <v>2</v>
      </c>
      <c r="D34" s="5"/>
      <c r="E34" s="5"/>
      <c r="F34" s="5"/>
      <c r="G34" s="31"/>
      <c r="H34" s="5"/>
      <c r="I34" s="5">
        <v>0</v>
      </c>
      <c r="J34" s="5"/>
      <c r="K34" s="5"/>
      <c r="L34" s="5"/>
      <c r="M34" s="5"/>
      <c r="N34" s="5"/>
      <c r="O34" s="5"/>
      <c r="P34" s="5"/>
      <c r="R34" s="27"/>
      <c r="S34" s="27"/>
      <c r="T34" s="27"/>
      <c r="U34" s="27"/>
      <c r="V34" s="27"/>
      <c r="W34" s="27"/>
      <c r="X34" s="27"/>
      <c r="Y34" s="27"/>
    </row>
    <row r="35" spans="1:25" x14ac:dyDescent="0.25">
      <c r="A35" s="29" t="s">
        <v>40</v>
      </c>
      <c r="B35" s="29"/>
      <c r="C35" s="29">
        <v>2</v>
      </c>
      <c r="D35" s="5"/>
      <c r="E35" s="5"/>
      <c r="F35" s="5"/>
      <c r="G35" s="5"/>
      <c r="H35" s="5"/>
      <c r="I35" s="5">
        <v>0</v>
      </c>
      <c r="J35" s="5"/>
      <c r="K35" s="5"/>
      <c r="L35" s="5"/>
      <c r="M35" s="5"/>
      <c r="N35" s="5"/>
      <c r="O35" s="5"/>
      <c r="P35" s="5"/>
      <c r="R35" s="27"/>
      <c r="S35" s="27"/>
      <c r="T35" s="27"/>
      <c r="U35" s="27"/>
      <c r="V35" s="27"/>
      <c r="W35" s="27"/>
      <c r="X35" s="27"/>
      <c r="Y35" s="27"/>
    </row>
    <row r="36" spans="1:25" x14ac:dyDescent="0.25">
      <c r="A36" s="29" t="s">
        <v>58</v>
      </c>
      <c r="B36" s="29"/>
      <c r="C36" s="29">
        <v>4</v>
      </c>
      <c r="D36" s="5"/>
      <c r="E36" s="5"/>
      <c r="F36" s="5"/>
      <c r="G36" s="5"/>
      <c r="H36" s="5"/>
      <c r="I36" s="5">
        <v>0</v>
      </c>
      <c r="J36" s="5"/>
      <c r="K36" s="5"/>
      <c r="L36" s="5"/>
      <c r="M36" s="5"/>
      <c r="N36" s="5"/>
      <c r="O36" s="5"/>
      <c r="P36" s="5"/>
      <c r="R36" s="27"/>
      <c r="S36" s="27"/>
      <c r="T36" s="27"/>
      <c r="U36" s="27"/>
      <c r="V36" s="27"/>
      <c r="W36" s="27"/>
      <c r="X36" s="27"/>
      <c r="Y36" s="27"/>
    </row>
    <row r="37" spans="1:25" x14ac:dyDescent="0.25">
      <c r="A37" s="29" t="s">
        <v>57</v>
      </c>
      <c r="B37" s="29"/>
      <c r="C37" s="29">
        <v>2</v>
      </c>
      <c r="D37" s="5"/>
      <c r="E37" s="5"/>
      <c r="F37" s="5"/>
      <c r="G37" s="5"/>
      <c r="H37" s="5"/>
      <c r="I37" s="5">
        <v>0</v>
      </c>
      <c r="J37" s="5"/>
      <c r="K37" s="5"/>
      <c r="L37" s="5"/>
      <c r="M37" s="5"/>
      <c r="N37" s="5"/>
      <c r="O37" s="5"/>
      <c r="P37" s="5"/>
      <c r="R37" s="27"/>
      <c r="S37" s="27"/>
      <c r="T37" s="27"/>
      <c r="U37" s="27"/>
      <c r="V37" s="27"/>
      <c r="W37" s="27"/>
      <c r="X37" s="27"/>
      <c r="Y37" s="27"/>
    </row>
    <row r="38" spans="1:25" x14ac:dyDescent="0.25">
      <c r="A38" s="29" t="s">
        <v>64</v>
      </c>
      <c r="B38" s="29"/>
      <c r="C38" s="29">
        <v>2</v>
      </c>
      <c r="D38" s="5"/>
      <c r="E38" s="5"/>
      <c r="F38" s="5"/>
      <c r="G38" s="5"/>
      <c r="H38" s="5"/>
      <c r="I38" s="5">
        <v>0</v>
      </c>
      <c r="J38" s="5"/>
      <c r="K38" s="5"/>
      <c r="L38" s="5"/>
      <c r="M38" s="5"/>
      <c r="N38" s="5"/>
      <c r="O38" s="5"/>
      <c r="P38" s="5"/>
      <c r="R38" s="27"/>
      <c r="S38" s="27"/>
      <c r="T38" s="27"/>
      <c r="U38" s="27"/>
      <c r="V38" s="27"/>
      <c r="W38" s="27"/>
      <c r="X38" s="27"/>
      <c r="Y38" s="27"/>
    </row>
    <row r="39" spans="1:25" x14ac:dyDescent="0.25">
      <c r="A39" s="29" t="s">
        <v>53</v>
      </c>
      <c r="B39" s="29"/>
      <c r="C39" s="29">
        <v>3.5</v>
      </c>
      <c r="D39" s="5"/>
      <c r="E39" s="5"/>
      <c r="F39" s="5"/>
      <c r="G39" s="5"/>
      <c r="H39" s="5"/>
      <c r="I39" s="5">
        <v>0</v>
      </c>
      <c r="J39" s="5"/>
      <c r="K39" s="5"/>
      <c r="L39" s="5"/>
      <c r="M39" s="5"/>
      <c r="N39" s="5"/>
      <c r="O39" s="5"/>
      <c r="P39" s="5"/>
      <c r="R39" s="27"/>
      <c r="S39" s="27"/>
      <c r="T39" s="27"/>
      <c r="U39" s="27"/>
      <c r="V39" s="27"/>
      <c r="W39" s="27"/>
      <c r="X39" s="27"/>
      <c r="Y39" s="27"/>
    </row>
    <row r="40" spans="1:25" x14ac:dyDescent="0.25">
      <c r="A40" s="29" t="s">
        <v>55</v>
      </c>
      <c r="B40" s="29"/>
      <c r="C40" s="29">
        <v>2</v>
      </c>
      <c r="D40" s="5"/>
      <c r="E40" s="5"/>
      <c r="F40" s="5"/>
      <c r="G40" s="5"/>
      <c r="H40" s="5"/>
      <c r="I40" s="5">
        <v>0</v>
      </c>
      <c r="J40" s="5"/>
      <c r="K40" s="5"/>
      <c r="L40" s="5"/>
      <c r="M40" s="5"/>
      <c r="N40" s="5"/>
      <c r="O40" s="5"/>
      <c r="P40" s="5"/>
      <c r="R40" s="27"/>
      <c r="S40" s="27"/>
      <c r="T40" s="27"/>
      <c r="U40" s="27"/>
      <c r="V40" s="27"/>
      <c r="W40" s="27"/>
      <c r="X40" s="27"/>
      <c r="Y40" s="27"/>
    </row>
    <row r="41" spans="1:25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R41" s="27"/>
      <c r="S41" s="27"/>
      <c r="T41" s="27"/>
      <c r="U41" s="27"/>
      <c r="V41" s="27"/>
      <c r="W41" s="27"/>
      <c r="X41" s="27"/>
      <c r="Y41" s="27"/>
    </row>
    <row r="42" spans="1:25" x14ac:dyDescent="0.25">
      <c r="A42" s="5" t="s">
        <v>97</v>
      </c>
      <c r="B42" s="5"/>
      <c r="C42" s="5">
        <f>SUM(C33:C41)</f>
        <v>19.5</v>
      </c>
      <c r="D42" s="5">
        <f>C42</f>
        <v>19.5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R42" s="27"/>
      <c r="S42" s="27"/>
      <c r="T42" s="27"/>
      <c r="U42" s="27"/>
      <c r="V42" s="27"/>
      <c r="W42" s="27"/>
      <c r="X42" s="27"/>
      <c r="Y42" s="27"/>
    </row>
    <row r="43" spans="1:25" x14ac:dyDescent="0.25">
      <c r="A43" s="5" t="s">
        <v>98</v>
      </c>
      <c r="B43" s="5"/>
      <c r="C43" s="39">
        <f>D31/C42</f>
        <v>7.2307692307692308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R43" s="27"/>
      <c r="S43" s="27"/>
      <c r="T43" s="27"/>
      <c r="U43" s="27"/>
      <c r="V43" s="27"/>
      <c r="W43" s="27"/>
      <c r="X43" s="27"/>
      <c r="Y43" s="27"/>
    </row>
    <row r="44" spans="1:25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R44" s="27"/>
      <c r="S44" s="27"/>
      <c r="T44" s="27"/>
      <c r="U44" s="27"/>
      <c r="V44" s="27"/>
      <c r="W44" s="27"/>
      <c r="X44" s="27"/>
      <c r="Y44" s="27"/>
    </row>
    <row r="45" spans="1:25" x14ac:dyDescent="0.25">
      <c r="A45" s="5" t="s">
        <v>2</v>
      </c>
      <c r="B45" s="5"/>
      <c r="C45" s="15">
        <v>90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R45" s="27"/>
      <c r="S45" s="27"/>
      <c r="T45" s="27"/>
      <c r="U45" s="27"/>
      <c r="V45" s="27"/>
      <c r="W45" s="27"/>
      <c r="X45" s="27"/>
      <c r="Y45" s="27"/>
    </row>
    <row r="46" spans="1:25" x14ac:dyDescent="0.25">
      <c r="A46" s="5" t="s">
        <v>99</v>
      </c>
      <c r="B46" s="5"/>
      <c r="C46" s="16">
        <f>10*D31</f>
        <v>1410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R46" s="27"/>
      <c r="S46" s="27"/>
      <c r="T46" s="27"/>
      <c r="U46" s="27"/>
      <c r="V46" s="27"/>
      <c r="W46" s="27"/>
      <c r="X46" s="27"/>
      <c r="Y46" s="27"/>
    </row>
    <row r="47" spans="1:25" x14ac:dyDescent="0.25">
      <c r="A47" s="5"/>
      <c r="B47" s="5"/>
      <c r="C47" s="15">
        <f>SUM(C45:C46)</f>
        <v>1500</v>
      </c>
      <c r="D47" s="17" t="s">
        <v>25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R47" s="27"/>
      <c r="S47" s="28"/>
      <c r="T47" s="27"/>
      <c r="U47" s="27"/>
      <c r="V47" s="27"/>
      <c r="W47" s="27"/>
      <c r="X47" s="28"/>
      <c r="Y47" s="27"/>
    </row>
    <row r="48" spans="1:25" x14ac:dyDescent="0.25">
      <c r="A48" s="17" t="s">
        <v>15</v>
      </c>
      <c r="B48" s="5"/>
      <c r="C48" s="16">
        <v>0</v>
      </c>
      <c r="D48" s="32"/>
      <c r="E48" s="17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25" x14ac:dyDescent="0.25">
      <c r="A49" s="5"/>
      <c r="B49" s="5"/>
      <c r="C49" s="15">
        <f>SUM(C47:C48)</f>
        <v>1500</v>
      </c>
      <c r="D49" s="32"/>
      <c r="E49" s="17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25" x14ac:dyDescent="0.25">
      <c r="A50" s="5"/>
      <c r="B50" s="5"/>
      <c r="C50" s="15"/>
      <c r="D50" s="32"/>
      <c r="E50" s="17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25" x14ac:dyDescent="0.25">
      <c r="A51" s="18">
        <v>43157</v>
      </c>
      <c r="B51" s="5"/>
      <c r="C51" s="15"/>
      <c r="D51" s="32"/>
      <c r="E51" s="17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25" x14ac:dyDescent="0.25">
      <c r="A52" s="5" t="s">
        <v>26</v>
      </c>
      <c r="B52" s="5"/>
      <c r="C52" s="15"/>
      <c r="D52" s="32"/>
      <c r="E52" s="17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25" x14ac:dyDescent="0.25">
      <c r="A53" s="5"/>
      <c r="B53" s="5"/>
      <c r="C53" s="5"/>
      <c r="D53" s="32"/>
      <c r="E53" s="17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25" x14ac:dyDescent="0.25">
      <c r="A54" s="18">
        <v>43158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25" x14ac:dyDescent="0.25">
      <c r="A55" s="5" t="s">
        <v>89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25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25" x14ac:dyDescent="0.25">
      <c r="A57" s="5" t="s">
        <v>27</v>
      </c>
      <c r="B57" s="5"/>
      <c r="C57" s="5"/>
      <c r="D57" s="5">
        <v>124</v>
      </c>
      <c r="E57" s="5"/>
      <c r="F57" s="5"/>
      <c r="G57" s="5"/>
      <c r="H57" s="5"/>
      <c r="I57" s="5"/>
      <c r="J57" s="5"/>
      <c r="K57" s="5"/>
      <c r="L57" s="5">
        <f>L31+D57</f>
        <v>265</v>
      </c>
      <c r="M57" s="17" t="s">
        <v>100</v>
      </c>
      <c r="N57" s="5"/>
      <c r="O57" s="5"/>
      <c r="P57" s="5"/>
      <c r="R57" s="27"/>
      <c r="S57" s="27"/>
      <c r="T57" s="27"/>
      <c r="U57" s="27"/>
      <c r="V57" s="27"/>
      <c r="W57" s="27"/>
      <c r="X57" s="27"/>
      <c r="Y57" s="27"/>
    </row>
    <row r="58" spans="1:25" x14ac:dyDescent="0.25">
      <c r="A58" s="5"/>
      <c r="B58" s="5"/>
      <c r="C58" s="30" t="s">
        <v>12</v>
      </c>
      <c r="D58" s="5"/>
      <c r="E58" s="5"/>
      <c r="F58" s="5"/>
      <c r="G58" s="5"/>
      <c r="H58" s="5"/>
      <c r="I58" s="5" t="s">
        <v>11</v>
      </c>
      <c r="J58" s="5"/>
      <c r="K58" s="5"/>
      <c r="L58" s="5">
        <f>L57/D69</f>
        <v>6.625</v>
      </c>
      <c r="M58" s="17" t="s">
        <v>96</v>
      </c>
      <c r="N58" s="5"/>
      <c r="O58" s="5"/>
      <c r="P58" s="5"/>
      <c r="R58" s="27"/>
      <c r="S58" s="27"/>
      <c r="T58" s="27"/>
      <c r="U58" s="27"/>
      <c r="V58" s="27"/>
      <c r="W58" s="27"/>
      <c r="X58" s="27"/>
      <c r="Y58" s="27"/>
    </row>
    <row r="59" spans="1:25" x14ac:dyDescent="0.25">
      <c r="A59" s="29" t="s">
        <v>35</v>
      </c>
      <c r="B59" s="29"/>
      <c r="C59" s="29">
        <v>2</v>
      </c>
      <c r="D59" s="5"/>
      <c r="E59" s="5"/>
      <c r="F59" s="5"/>
      <c r="G59" s="5"/>
      <c r="H59" s="5"/>
      <c r="I59" s="5">
        <v>0</v>
      </c>
      <c r="J59" s="5"/>
      <c r="K59" s="5"/>
      <c r="L59" s="5"/>
      <c r="M59" s="5"/>
      <c r="N59" s="5"/>
      <c r="O59" s="5"/>
      <c r="P59" s="5"/>
      <c r="R59" s="27"/>
      <c r="S59" s="27"/>
      <c r="T59" s="27"/>
      <c r="U59" s="27"/>
      <c r="V59" s="27"/>
      <c r="W59" s="27"/>
      <c r="X59" s="27"/>
      <c r="Y59" s="27"/>
    </row>
    <row r="60" spans="1:25" x14ac:dyDescent="0.25">
      <c r="A60" s="29" t="s">
        <v>39</v>
      </c>
      <c r="B60" s="29"/>
      <c r="C60" s="29">
        <v>2</v>
      </c>
      <c r="D60" s="5"/>
      <c r="E60" s="5"/>
      <c r="F60" s="5"/>
      <c r="G60" s="5"/>
      <c r="H60" s="5"/>
      <c r="I60" s="5">
        <v>0</v>
      </c>
      <c r="J60" s="5"/>
      <c r="K60" s="5"/>
      <c r="L60" s="5"/>
      <c r="M60" s="5"/>
      <c r="N60" s="5"/>
      <c r="O60" s="5"/>
      <c r="P60" s="5"/>
      <c r="R60" s="27"/>
      <c r="S60" s="27"/>
      <c r="T60" s="27"/>
      <c r="U60" s="27"/>
      <c r="V60" s="27"/>
      <c r="W60" s="27"/>
      <c r="X60" s="27"/>
      <c r="Y60" s="27"/>
    </row>
    <row r="61" spans="1:25" x14ac:dyDescent="0.25">
      <c r="A61" s="29" t="s">
        <v>41</v>
      </c>
      <c r="B61" s="29"/>
      <c r="C61" s="29">
        <v>2</v>
      </c>
      <c r="D61" s="5"/>
      <c r="E61" s="5"/>
      <c r="F61" s="5"/>
      <c r="G61" s="31"/>
      <c r="H61" s="5"/>
      <c r="I61" s="5">
        <v>0</v>
      </c>
      <c r="J61" s="5"/>
      <c r="K61" s="5"/>
      <c r="L61" s="5"/>
      <c r="M61" s="5"/>
      <c r="N61" s="5"/>
      <c r="O61" s="5"/>
      <c r="P61" s="5"/>
      <c r="R61" s="27"/>
      <c r="S61" s="27"/>
      <c r="T61" s="27"/>
      <c r="U61" s="27"/>
      <c r="V61" s="27"/>
      <c r="W61" s="27"/>
      <c r="X61" s="27"/>
      <c r="Y61" s="27"/>
    </row>
    <row r="62" spans="1:25" x14ac:dyDescent="0.25">
      <c r="A62" s="29" t="s">
        <v>62</v>
      </c>
      <c r="B62" s="29"/>
      <c r="C62" s="29">
        <v>2</v>
      </c>
      <c r="D62" s="5"/>
      <c r="E62" s="5"/>
      <c r="F62" s="5"/>
      <c r="G62" s="5"/>
      <c r="H62" s="5"/>
      <c r="I62" s="5">
        <v>0</v>
      </c>
      <c r="J62" s="5"/>
      <c r="K62" s="5"/>
      <c r="L62" s="5"/>
      <c r="M62" s="5"/>
      <c r="N62" s="5"/>
      <c r="O62" s="5"/>
      <c r="P62" s="5"/>
      <c r="R62" s="27"/>
      <c r="S62" s="27"/>
      <c r="T62" s="27"/>
      <c r="U62" s="27"/>
      <c r="V62" s="27"/>
      <c r="W62" s="27"/>
      <c r="X62" s="27"/>
      <c r="Y62" s="27"/>
    </row>
    <row r="63" spans="1:25" x14ac:dyDescent="0.25">
      <c r="A63" s="29" t="s">
        <v>58</v>
      </c>
      <c r="B63" s="29"/>
      <c r="C63" s="29">
        <v>3</v>
      </c>
      <c r="D63" s="5"/>
      <c r="E63" s="5"/>
      <c r="F63" s="5"/>
      <c r="G63" s="5"/>
      <c r="H63" s="5"/>
      <c r="I63" s="5">
        <v>0</v>
      </c>
      <c r="J63" s="5"/>
      <c r="K63" s="5"/>
      <c r="L63" s="5"/>
      <c r="M63" s="5"/>
      <c r="N63" s="5"/>
      <c r="O63" s="5"/>
      <c r="P63" s="5"/>
      <c r="R63" s="27"/>
      <c r="S63" s="27"/>
      <c r="T63" s="27"/>
      <c r="U63" s="27"/>
      <c r="V63" s="27"/>
      <c r="W63" s="27"/>
      <c r="X63" s="27"/>
      <c r="Y63" s="27"/>
    </row>
    <row r="64" spans="1:25" x14ac:dyDescent="0.25">
      <c r="A64" s="29" t="s">
        <v>61</v>
      </c>
      <c r="B64" s="29"/>
      <c r="C64" s="29">
        <v>4</v>
      </c>
      <c r="D64" s="5"/>
      <c r="E64" s="5"/>
      <c r="F64" s="5"/>
      <c r="G64" s="5"/>
      <c r="H64" s="5"/>
      <c r="I64" s="5">
        <v>0</v>
      </c>
      <c r="J64" s="5"/>
      <c r="K64" s="5"/>
      <c r="L64" s="5"/>
      <c r="M64" s="5"/>
      <c r="N64" s="5"/>
      <c r="O64" s="5"/>
      <c r="P64" s="5"/>
      <c r="R64" s="27"/>
      <c r="S64" s="27"/>
      <c r="T64" s="27"/>
      <c r="U64" s="27"/>
      <c r="V64" s="27"/>
      <c r="W64" s="27"/>
      <c r="X64" s="27"/>
      <c r="Y64" s="27"/>
    </row>
    <row r="65" spans="1:25" x14ac:dyDescent="0.25">
      <c r="A65" s="29" t="s">
        <v>49</v>
      </c>
      <c r="B65" s="29"/>
      <c r="C65" s="29">
        <v>1.5</v>
      </c>
      <c r="D65" s="5"/>
      <c r="E65" s="5"/>
      <c r="F65" s="5"/>
      <c r="G65" s="5"/>
      <c r="H65" s="5"/>
      <c r="I65" s="5">
        <v>0</v>
      </c>
      <c r="J65" s="5"/>
      <c r="K65" s="5"/>
      <c r="L65" s="5"/>
      <c r="M65" s="5"/>
      <c r="N65" s="5"/>
      <c r="O65" s="5"/>
      <c r="P65" s="5"/>
      <c r="R65" s="27"/>
      <c r="S65" s="27"/>
      <c r="T65" s="27"/>
      <c r="U65" s="27"/>
      <c r="V65" s="27"/>
      <c r="W65" s="27"/>
      <c r="X65" s="27"/>
      <c r="Y65" s="27"/>
    </row>
    <row r="66" spans="1:25" x14ac:dyDescent="0.25">
      <c r="A66" s="29" t="s">
        <v>60</v>
      </c>
      <c r="B66" s="29"/>
      <c r="C66" s="29">
        <v>2</v>
      </c>
      <c r="D66" s="5"/>
      <c r="E66" s="5"/>
      <c r="F66" s="5"/>
      <c r="G66" s="5"/>
      <c r="H66" s="5"/>
      <c r="I66" s="5">
        <v>0</v>
      </c>
      <c r="J66" s="5"/>
      <c r="K66" s="5"/>
      <c r="L66" s="5"/>
      <c r="M66" s="5"/>
      <c r="N66" s="5"/>
      <c r="O66" s="5"/>
      <c r="P66" s="5"/>
      <c r="R66" s="27"/>
      <c r="S66" s="27"/>
      <c r="T66" s="27"/>
      <c r="U66" s="27"/>
      <c r="V66" s="27"/>
      <c r="W66" s="27"/>
      <c r="X66" s="27"/>
      <c r="Y66" s="27"/>
    </row>
    <row r="67" spans="1:25" x14ac:dyDescent="0.25">
      <c r="A67" s="29" t="s">
        <v>28</v>
      </c>
      <c r="B67" s="29"/>
      <c r="C67" s="29">
        <v>2</v>
      </c>
      <c r="D67" s="5"/>
      <c r="E67" s="5"/>
      <c r="F67" s="5"/>
      <c r="G67" s="5"/>
      <c r="H67" s="5"/>
      <c r="I67" s="5">
        <v>0</v>
      </c>
      <c r="J67" s="5"/>
      <c r="K67" s="5"/>
      <c r="L67" s="5"/>
      <c r="M67" s="5"/>
      <c r="N67" s="5"/>
      <c r="O67" s="5"/>
      <c r="P67" s="5"/>
      <c r="R67" s="27"/>
      <c r="S67" s="27"/>
      <c r="T67" s="27"/>
      <c r="U67" s="27"/>
      <c r="V67" s="27"/>
      <c r="W67" s="27"/>
      <c r="X67" s="27"/>
      <c r="Y67" s="27"/>
    </row>
    <row r="68" spans="1:25" x14ac:dyDescent="0.25">
      <c r="A68" s="5"/>
      <c r="B68" s="5"/>
      <c r="C68" s="5"/>
      <c r="D68" s="5" t="s">
        <v>29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R68" s="27"/>
      <c r="S68" s="27"/>
      <c r="T68" s="27"/>
      <c r="U68" s="27"/>
      <c r="V68" s="27"/>
      <c r="W68" s="27"/>
      <c r="X68" s="27"/>
      <c r="Y68" s="27"/>
    </row>
    <row r="69" spans="1:25" x14ac:dyDescent="0.25">
      <c r="A69" s="5" t="s">
        <v>97</v>
      </c>
      <c r="B69" s="5"/>
      <c r="C69" s="5">
        <f>SUM(C59:C68)</f>
        <v>20.5</v>
      </c>
      <c r="D69" s="5">
        <f>D42+C69</f>
        <v>40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R69" s="27"/>
      <c r="S69" s="27"/>
      <c r="T69" s="27"/>
      <c r="U69" s="27"/>
      <c r="V69" s="27"/>
      <c r="W69" s="27"/>
      <c r="X69" s="27"/>
      <c r="Y69" s="27"/>
    </row>
    <row r="70" spans="1:25" x14ac:dyDescent="0.25">
      <c r="A70" s="5" t="s">
        <v>98</v>
      </c>
      <c r="B70" s="5"/>
      <c r="C70" s="39">
        <f>D57/C69</f>
        <v>6.0487804878048781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R70" s="27"/>
      <c r="S70" s="27"/>
      <c r="T70" s="27"/>
      <c r="U70" s="27"/>
      <c r="V70" s="27"/>
      <c r="W70" s="27"/>
      <c r="X70" s="27"/>
      <c r="Y70" s="27"/>
    </row>
    <row r="71" spans="1:25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R71" s="27"/>
      <c r="S71" s="27"/>
      <c r="T71" s="27"/>
      <c r="U71" s="27"/>
      <c r="V71" s="27"/>
      <c r="W71" s="27"/>
      <c r="X71" s="27"/>
      <c r="Y71" s="27"/>
    </row>
    <row r="72" spans="1:25" x14ac:dyDescent="0.25">
      <c r="A72" s="5" t="s">
        <v>2</v>
      </c>
      <c r="B72" s="5"/>
      <c r="C72" s="15">
        <v>104</v>
      </c>
      <c r="D72" s="17" t="s">
        <v>31</v>
      </c>
      <c r="E72" s="5"/>
      <c r="F72" s="40">
        <f>C45+C72</f>
        <v>194</v>
      </c>
      <c r="G72" s="5"/>
      <c r="H72" s="5"/>
      <c r="I72" s="5"/>
      <c r="J72" s="5"/>
      <c r="K72" s="5"/>
      <c r="L72" s="5"/>
      <c r="M72" s="5"/>
      <c r="N72" s="5"/>
      <c r="O72" s="5"/>
      <c r="P72" s="5"/>
      <c r="R72" s="27"/>
      <c r="S72" s="27"/>
      <c r="T72" s="27"/>
      <c r="U72" s="27"/>
      <c r="V72" s="27"/>
      <c r="W72" s="27"/>
      <c r="X72" s="27"/>
      <c r="Y72" s="27"/>
    </row>
    <row r="73" spans="1:25" x14ac:dyDescent="0.25">
      <c r="A73" s="5" t="s">
        <v>101</v>
      </c>
      <c r="B73" s="5"/>
      <c r="C73" s="16">
        <f>10*D57</f>
        <v>1240</v>
      </c>
      <c r="D73" s="17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R73" s="27"/>
      <c r="S73" s="27"/>
      <c r="T73" s="27"/>
      <c r="U73" s="27"/>
      <c r="V73" s="27"/>
      <c r="W73" s="27"/>
      <c r="X73" s="27"/>
      <c r="Y73" s="27"/>
    </row>
    <row r="74" spans="1:25" x14ac:dyDescent="0.25">
      <c r="A74" s="5"/>
      <c r="B74" s="5"/>
      <c r="C74" s="15">
        <f>SUM(C72:C73)</f>
        <v>1344</v>
      </c>
      <c r="D74" s="17" t="s">
        <v>30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R74" s="27"/>
      <c r="S74" s="28"/>
      <c r="T74" s="27"/>
      <c r="U74" s="27"/>
      <c r="V74" s="27"/>
      <c r="W74" s="27"/>
      <c r="X74" s="28"/>
      <c r="Y74" s="27"/>
    </row>
    <row r="75" spans="1:25" x14ac:dyDescent="0.25">
      <c r="A75" s="17" t="s">
        <v>15</v>
      </c>
      <c r="B75" s="5"/>
      <c r="C75" s="16">
        <v>0</v>
      </c>
      <c r="D75" s="32"/>
      <c r="E75" s="17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25" x14ac:dyDescent="0.25">
      <c r="A76" s="5"/>
      <c r="B76" s="5"/>
      <c r="C76" s="15">
        <f>SUM(C74:C75)</f>
        <v>1344</v>
      </c>
      <c r="D76" s="32"/>
      <c r="E76" s="17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25" x14ac:dyDescent="0.25">
      <c r="A77" s="5"/>
      <c r="B77" s="5"/>
      <c r="C77" s="15"/>
      <c r="D77" s="32"/>
      <c r="E77" s="17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25" x14ac:dyDescent="0.25">
      <c r="A78" s="18">
        <v>43163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25" x14ac:dyDescent="0.25">
      <c r="A79" s="18" t="s">
        <v>105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25" x14ac:dyDescent="0.25">
      <c r="A80" s="18" t="s">
        <v>106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x14ac:dyDescent="0.25">
      <c r="A81" s="18" t="s">
        <v>107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x14ac:dyDescent="0.25">
      <c r="A82" s="18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x14ac:dyDescent="0.25">
      <c r="A83" s="18">
        <v>43164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x14ac:dyDescent="0.25">
      <c r="A84" s="5" t="s">
        <v>108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x14ac:dyDescent="0.25">
      <c r="A85" s="1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</sheetData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2021</vt:lpstr>
      <vt:lpstr>2021 - Reconciliation and Notes</vt:lpstr>
      <vt:lpstr>'2021'!Print_Area</vt:lpstr>
    </vt:vector>
  </TitlesOfParts>
  <Company>CCBCC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Darrell Thompson</dc:creator>
  <cp:lastModifiedBy>POS4</cp:lastModifiedBy>
  <cp:lastPrinted>2018-08-16T11:48:34Z</cp:lastPrinted>
  <dcterms:created xsi:type="dcterms:W3CDTF">2010-03-16T01:05:52Z</dcterms:created>
  <dcterms:modified xsi:type="dcterms:W3CDTF">2021-12-07T19:36:30Z</dcterms:modified>
</cp:coreProperties>
</file>